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85" windowWidth="27885" windowHeight="6345" tabRatio="95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<sst xmlns="http://schemas.openxmlformats.org/spreadsheetml/2006/main" count="1047" uniqueCount="869">
  <si>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</si>
  <si>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</si>
  <si>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</si>
  <si>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</si>
  <si>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</si>
  <si>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</si>
  <si>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</si>
  <si>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</si>
  <si>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</si>
  <si>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</si>
  <si>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</si>
  <si>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</si>
  <si>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</si>
  <si>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</si>
  <si>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</si>
  <si>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</si>
  <si>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</si>
  <si>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</si>
  <si>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</si>
  <si>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</si>
  <si>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</si>
  <si>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</si>
  <si>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</si>
  <si>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</si>
  <si>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</si>
  <si>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</si>
  <si>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</si>
  <si>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</si>
  <si>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</si>
  <si>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</si>
  <si>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</si>
  <si>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</si>
  <si>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</si>
  <si>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</si>
  <si>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</si>
  <si>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</si>
  <si>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</si>
  <si>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</si>
  <si>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</si>
  <si>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</si>
  <si>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</si>
  <si>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</si>
  <si>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</si>
  <si>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</si>
  <si>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</si>
  <si>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</si>
  <si>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</si>
  <si>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</si>
  <si>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</si>
  <si>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</si>
  <si>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</si>
  <si>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</si>
  <si>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</si>
  <si>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</si>
  <si>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</si>
  <si>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</si>
  <si>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</si>
  <si>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</si>
  <si>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</si>
  <si>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</si>
  <si>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</si>
  <si>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</si>
  <si>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</si>
  <si>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</si>
  <si>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</si>
  <si>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</si>
  <si>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</si>
  <si>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</si>
  <si>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</si>
  <si>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</si>
  <si>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</si>
  <si>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</si>
  <si>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</si>
  <si>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</si>
  <si>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</si>
  <si>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</si>
  <si>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</si>
  <si>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</si>
  <si>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</si>
  <si>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</si>
  <si>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</si>
  <si>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</si>
  <si>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</si>
  <si>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</si>
  <si>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</si>
  <si>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</si>
  <si>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</si>
  <si>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</si>
  <si>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</si>
  <si>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</si>
  <si>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</si>
  <si>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</si>
  <si>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</si>
  <si>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</si>
  <si>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</si>
  <si>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</si>
  <si>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</si>
  <si>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</si>
  <si>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</si>
  <si>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</si>
  <si>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</si>
  <si>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</si>
  <si>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</si>
  <si>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</si>
  <si>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</si>
  <si>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</si>
  <si>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</si>
  <si>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</si>
  <si>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</si>
  <si>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</si>
  <si>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</si>
  <si>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</si>
  <si>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</si>
  <si>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</si>
  <si>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</si>
  <si>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</si>
  <si>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</si>
  <si>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</si>
  <si>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</si>
  <si>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</si>
  <si>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</si>
  <si>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</si>
  <si>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</si>
  <si>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</si>
  <si>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</si>
  <si>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</si>
  <si>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</si>
  <si>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</si>
  <si>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</si>
  <si>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</si>
  <si>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</si>
  <si>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</si>
  <si>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</si>
  <si>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</si>
  <si>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</si>
  <si>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</si>
  <si>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</si>
  <si>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</si>
  <si>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</si>
  <si>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</si>
  <si>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</si>
  <si>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</si>
  <si>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</si>
  <si>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</si>
  <si>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</si>
  <si>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</si>
  <si>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</si>
  <si>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</si>
  <si>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</si>
  <si>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</si>
  <si>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</si>
  <si>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</si>
  <si>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</si>
  <si>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</si>
  <si>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</si>
  <si>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</si>
  <si>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</si>
  <si>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</si>
  <si>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</si>
  <si>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</si>
  <si>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</si>
  <si>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</si>
  <si>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</si>
  <si>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</si>
  <si>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</si>
  <si>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</si>
  <si>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</si>
  <si>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</si>
  <si>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</si>
  <si>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</si>
  <si>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</si>
  <si>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</si>
  <si>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</si>
  <si>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</si>
  <si>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</si>
  <si>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</si>
  <si>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</si>
  <si>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</si>
  <si>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</si>
  <si>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</si>
  <si>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</si>
  <si>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</si>
  <si>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</si>
  <si>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</si>
  <si>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</si>
  <si>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</si>
  <si>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</si>
  <si>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</si>
  <si>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</si>
  <si>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</si>
  <si>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</si>
  <si>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</si>
  <si>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</si>
  <si>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</si>
  <si>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</si>
  <si>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</si>
  <si>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</si>
  <si>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</si>
  <si>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</si>
  <si>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</si>
  <si>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</si>
  <si>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</si>
  <si>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</si>
  <si>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</si>
  <si>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</si>
  <si>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</si>
  <si>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</si>
  <si>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</si>
  <si>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</si>
  <si>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</si>
  <si>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</si>
  <si>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</si>
  <si>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</si>
  <si>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</si>
  <si>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</si>
  <si>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</si>
  <si>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</si>
  <si>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</si>
  <si>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</si>
  <si>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</si>
  <si>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</si>
  <si>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</si>
  <si>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</si>
  <si>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</si>
  <si>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</si>
  <si>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</si>
  <si>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</si>
  <si>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</si>
  <si>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</si>
  <si>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</si>
  <si>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</si>
  <si>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</si>
  <si>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</si>
  <si>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</si>
  <si>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</si>
  <si>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</si>
  <si>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</si>
  <si>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</si>
  <si>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</si>
  <si>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</si>
  <si>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</si>
  <si>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</si>
  <si>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</si>
  <si>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</si>
  <si>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</si>
  <si>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</si>
  <si>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</si>
  <si>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</si>
  <si>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</si>
  <si>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</si>
  <si>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</si>
  <si>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</si>
  <si>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</si>
  <si>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</si>
  <si>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</si>
  <si>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</si>
  <si>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</si>
  <si>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</si>
  <si>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</si>
  <si>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</si>
  <si>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</si>
  <si>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</si>
  <si>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</si>
  <si>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</si>
  <si>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</si>
  <si>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</si>
  <si>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</si>
  <si>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</si>
  <si>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</si>
  <si>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</si>
  <si>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</si>
  <si>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</si>
  <si>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</si>
  <si>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</si>
  <si>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</si>
  <si>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</si>
  <si>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</si>
  <si>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</si>
  <si>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</si>
  <si>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</si>
  <si>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</si>
  <si>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</si>
  <si>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</si>
  <si>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</si>
  <si>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</si>
  <si>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</si>
  <si>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</si>
  <si>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</si>
  <si>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</si>
  <si>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</si>
  <si>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</si>
  <si>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</si>
  <si>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</si>
  <si>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</si>
  <si>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</si>
  <si>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</si>
  <si>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</si>
  <si>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</si>
  <si>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</si>
  <si>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</si>
  <si>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</si>
  <si>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</si>
  <si>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</si>
  <si>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</si>
  <si>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</si>
  <si>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</si>
  <si>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</si>
  <si>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</si>
  <si>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</si>
  <si>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</si>
  <si>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</si>
  <si>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</si>
  <si>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</si>
  <si>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</si>
  <si>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</si>
  <si>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</si>
  <si>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</si>
  <si>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</si>
  <si>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</si>
  <si>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</si>
  <si>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</si>
  <si>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</si>
  <si>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</si>
  <si>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</si>
  <si>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</si>
  <si>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</si>
  <si>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</si>
  <si>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</si>
  <si>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</si>
  <si>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</si>
  <si>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</si>
  <si>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</si>
  <si>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</si>
  <si>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</si>
  <si>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</si>
  <si>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</si>
  <si>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</si>
  <si>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</si>
  <si>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</si>
  <si>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</si>
  <si>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</si>
  <si>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</si>
  <si>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</si>
  <si>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</si>
  <si>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</si>
  <si>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</si>
  <si>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</si>
  <si>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</si>
  <si>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</si>
  <si>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</si>
  <si>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</si>
  <si>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</si>
  <si>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</si>
  <si>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</si>
  <si>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</si>
  <si>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</si>
  <si>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</si>
  <si>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</si>
  <si>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</si>
  <si>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</si>
  <si>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</si>
  <si>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</si>
  <si>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</si>
  <si>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</si>
  <si>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</si>
  <si>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</si>
  <si>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</si>
  <si>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</si>
  <si>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</si>
  <si>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</si>
  <si>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</si>
  <si>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</si>
  <si>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</si>
  <si>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</si>
  <si>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</si>
  <si>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</si>
  <si>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</si>
  <si>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</si>
  <si>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</si>
  <si>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</si>
  <si>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</si>
  <si>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</si>
  <si>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</si>
  <si>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</si>
  <si>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</si>
  <si>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</si>
  <si>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</si>
  <si>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</si>
  <si>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</si>
  <si>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</si>
  <si>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</si>
  <si>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</si>
  <si>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</si>
  <si>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</si>
  <si>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</si>
  <si>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</si>
  <si>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</si>
  <si>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</si>
  <si>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</si>
  <si>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</si>
  <si>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</si>
  <si>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</si>
  <si>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</si>
  <si>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</si>
  <si>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</si>
  <si>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</si>
  <si>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</si>
  <si>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</si>
  <si>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</si>
  <si>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</si>
  <si>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</si>
  <si>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</si>
  <si>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</si>
  <si>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</si>
  <si>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</si>
  <si>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</si>
  <si>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</si>
  <si>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</si>
  <si>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</si>
  <si>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</si>
  <si>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</si>
  <si>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</si>
  <si>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</si>
  <si>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</si>
  <si>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</si>
  <si>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</si>
  <si>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</si>
  <si>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</si>
  <si>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</si>
  <si>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</si>
  <si>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</si>
  <si>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</si>
  <si>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</si>
  <si>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</si>
  <si>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</si>
  <si>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</si>
  <si>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</si>
  <si>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</si>
  <si>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</si>
  <si>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</si>
  <si>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</si>
  <si>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</si>
  <si>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</si>
  <si>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</si>
  <si>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</si>
  <si>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</si>
  <si>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</si>
  <si>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</si>
  <si>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</si>
  <si>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</si>
  <si>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</si>
  <si>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</si>
  <si>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</si>
  <si>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</si>
  <si>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</si>
  <si>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</si>
  <si>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</si>
  <si>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</si>
  <si>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</si>
  <si>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</si>
  <si>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</si>
  <si>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</si>
  <si>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</si>
  <si>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</si>
  <si>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</si>
  <si>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</si>
  <si>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</si>
  <si>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</si>
  <si>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</si>
  <si>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</si>
  <si>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</si>
  <si>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</si>
  <si>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</si>
  <si>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</si>
  <si>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</si>
  <si>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</si>
  <si>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</si>
  <si>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</si>
  <si>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</si>
  <si>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</si>
  <si>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</si>
  <si>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</si>
  <si>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</si>
  <si>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</si>
  <si>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</si>
  <si>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</si>
  <si>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</si>
  <si>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</si>
  <si>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</si>
  <si>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</si>
  <si>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</si>
  <si>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</si>
  <si>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</si>
  <si>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</si>
  <si>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</si>
  <si>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</si>
  <si>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</si>
  <si>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</si>
  <si>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</si>
  <si>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</si>
  <si>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</si>
  <si>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</si>
  <si>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</si>
  <si>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</si>
  <si>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</si>
  <si>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</si>
  <si>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</si>
  <si>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</si>
  <si>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</si>
  <si>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</si>
  <si>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</si>
  <si>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</si>
  <si>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</si>
  <si>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</si>
  <si>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</si>
  <si>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</si>
  <si>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</si>
  <si>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</si>
  <si>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</si>
  <si>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</si>
  <si>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</si>
  <si>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</si>
  <si>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</si>
  <si>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</si>
  <si>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</si>
  <si>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</si>
  <si>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</si>
  <si>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</si>
  <si>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</si>
  <si>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</si>
  <si>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</si>
  <si>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</si>
  <si>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</si>
  <si>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</si>
  <si>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</si>
  <si>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</si>
  <si>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</si>
  <si>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</si>
  <si>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</si>
  <si>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</si>
  <si>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</si>
  <si>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</si>
  <si>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</si>
  <si>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</si>
  <si>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</si>
  <si>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</si>
  <si>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</si>
  <si>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</si>
  <si>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</si>
  <si>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</si>
  <si>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</si>
  <si>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</si>
  <si>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</si>
  <si>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</si>
  <si>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</si>
  <si>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</si>
  <si>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</si>
  <si>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</si>
  <si>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</si>
  <si>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</si>
  <si>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</si>
  <si>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</si>
  <si>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</si>
  <si>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</si>
  <si>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</si>
  <si>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</si>
  <si>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</si>
  <si>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</si>
  <si>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</si>
  <si>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</si>
  <si>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</si>
  <si>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</si>
  <si>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</si>
  <si>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</si>
  <si>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</si>
  <si>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</si>
  <si>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</si>
  <si>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</si>
  <si>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</si>
  <si>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</si>
  <si>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</si>
  <si>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</si>
  <si>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</si>
  <si>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</si>
  <si>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</si>
  <si>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</si>
  <si>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</si>
  <si>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</si>
  <si>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</si>
  <si>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</si>
  <si>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</si>
  <si>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</si>
  <si>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</si>
  <si>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</si>
  <si>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</si>
  <si>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</si>
  <si>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</si>
  <si>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</si>
  <si>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</si>
  <si>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</si>
  <si>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</si>
  <si>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</si>
  <si>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</si>
  <si>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</si>
  <si>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</si>
  <si>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</si>
  <si>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</si>
  <si>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</si>
  <si>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</si>
  <si>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</si>
  <si>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</si>
  <si>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</si>
  <si>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</si>
  <si>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</si>
  <si>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</si>
  <si>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</si>
  <si>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</si>
  <si>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</si>
  <si>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</si>
  <si>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</si>
  <si>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</si>
  <si>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</si>
  <si>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</si>
  <si>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</si>
  <si>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</si>
  <si>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</si>
  <si>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</si>
  <si>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</si>
  <si>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</si>
  <si>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</si>
  <si>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</si>
  <si>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</si>
  <si>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</si>
  <si>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</si>
  <si>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</si>
  <si>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</si>
  <si>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</si>
  <si>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</si>
  <si>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</si>
  <si>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</si>
  <si>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</si>
  <si>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</si>
  <si>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</si>
  <si>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</si>
  <si>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</si>
  <si>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</si>
  <si>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</si>
  <si>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</si>
  <si>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</si>
  <si>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</si>
  <si>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</si>
  <si>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</si>
  <si>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</si>
  <si>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</si>
  <si>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</si>
  <si>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</si>
  <si>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</si>
  <si>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</si>
  <si>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</si>
  <si>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</si>
  <si>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</si>
  <si>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</si>
  <si>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</si>
  <si>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</si>
  <si>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</si>
  <si>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</si>
  <si>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</si>
  <si>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</si>
  <si>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</si>
  <si>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</si>
  <si>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</si>
  <si>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</si>
  <si>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</si>
  <si>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</si>
  <si>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</si>
  <si>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</si>
  <si>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</si>
  <si>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</si>
  <si>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</si>
  <si>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</si>
  <si>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</si>
  <si>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</si>
  <si>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</si>
  <si>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</si>
  <si>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</si>
  <si>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</si>
  <si>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</si>
  <si>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</si>
  <si>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</si>
  <si>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</si>
  <si>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</si>
  <si>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</si>
  <si>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</si>
  <si>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</si>
  <si>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</si>
  <si>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</si>
  <si>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</si>
  <si>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</si>
  <si>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</si>
  <si>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</si>
  <si>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</si>
  <si>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</si>
  <si>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</si>
  <si>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</si>
  <si>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</si>
  <si>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</si>
  <si>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</si>
  <si>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</si>
  <si>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</si>
  <si>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</si>
  <si>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</si>
  <si>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</si>
  <si>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</si>
  <si>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</si>
  <si>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</si>
  <si>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</si>
  <si>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</si>
  <si>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</si>
  <si>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</si>
  <si>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</si>
  <si>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</si>
  <si>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</si>
  <si>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</si>
  <si>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</si>
  <si>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</si>
  <si>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</si>
  <si>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</si>
  <si>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</si>
  <si>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</si>
  <si>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</si>
  <si>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</si>
  <si>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</si>
  <si>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</si>
  <si>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</si>
  <si>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</si>
  <si>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</si>
  <si>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</si>
  <si>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</si>
  <si>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</si>
  <si>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</si>
  <si>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</si>
  <si>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</si>
  <si>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</si>
  <si>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</si>
  <si>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</si>
  <si>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</si>
  <si>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</si>
  <si>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</si>
  <si>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</si>
  <si>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</si>
  <si>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</si>
  <si>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</si>
  <si>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</si>
  <si>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</si>
  <si>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</si>
  <si>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</si>
  <si>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</si>
  <si>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</si>
  <si>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</si>
  <si>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</si>
  <si>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</si>
  <si>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</si>
  <si>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</si>
  <si>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</si>
  <si>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</si>
  <si>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</si>
  <si>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</si>
  <si>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</si>
  <si>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</si>
  <si>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</si>
  <si>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</si>
  <si>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</si>
  <si>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</si>
  <si>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</si>
  <si>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</si>
  <si>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</si>
  <si>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</si>
  <si>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</si>
  <si>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</si>
  <si>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</si>
  <si>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</si>
  <si>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</si>
  <si>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</si>
  <si>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</si>
  <si>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</si>
  <si>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</si>
  <si>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</si>
  <si>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</si>
  <si>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</si>
  <si>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</si>
  <si>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</si>
  <si>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</si>
  <si>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</si>
  <si>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</si>
  <si>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</si>
  <si>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</si>
  <si>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</si>
  <si>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</si>
  <si>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</si>
  <si>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</si>
  <si>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</si>
  <si>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</si>
  <si>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</si>
  <si>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</si>
  <si>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</si>
  <si>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</si>
  <si>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</si>
  <si>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</si>
  <si>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</si>
  <si>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</si>
  <si>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</si>
  <si>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</si>
  <si>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</si>
  <si>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</si>
  <si>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</si>
  <si>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</si>
  <si>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</si>
  <si>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</si>
  <si>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</si>
  <si>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</si>
  <si>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</si>
  <si>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</si>
  <si>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</si>
  <si>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</si>
  <si>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</si>
  <si>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</si>
  <si>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</si>
  <si>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</si>
  <si>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</si>
  <si>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</si>
  <si>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</si>
  <si>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</si>
  <si>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</si>
  <si>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</si>
  <si>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</si>
  <si>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</si>
  <si>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</si>
  <si>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</si>
  <si>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</si>
  <si>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</si>
  <si>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</si>
  <si>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</si>
  <si>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</si>
  <si>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</si>
  <si>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</si>
  <si>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</si>
  <si>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</si>
  <si>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</si>
  <si>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</si>
  <si>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</si>
  <si>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</si>
  <si>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</si>
  <si>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</si>
  <si>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</si>
  <si>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</si>
  <si>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</si>
  <si>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</si>
  <si>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</si>
  <si>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</si>
  <si>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</si>
  <si>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БУЛЛЕНД ИНВЕСТМЪНТС АДСИЦ</t>
  </si>
  <si>
    <t>Данко Идакиев</t>
  </si>
  <si>
    <t>Вид на отчета:неконсолидиран</t>
  </si>
  <si>
    <t>неконсолидиран</t>
  </si>
  <si>
    <t>Веселина Михайлова</t>
  </si>
  <si>
    <t xml:space="preserve">                   Веселина Михайлова</t>
  </si>
  <si>
    <t xml:space="preserve">                   Данко Идакиев</t>
  </si>
  <si>
    <t>01.01.2015 г. - 30.06.2015 г.</t>
  </si>
  <si>
    <t>Дата на съставяне: 03.07.2015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</si>
</sst>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1" sqref="A1:H10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860</v>
      </c>
      <c r="F3" s="216" t="s">
        <v>2</v>
      </c>
      <c r="G3" s="171"/>
      <c r="H3" s="456">
        <v>131471738</v>
      </c>
    </row>
    <row r="4" spans="1:8" ht="15">
      <c r="A4" s="576" t="s">
        <v>862</v>
      </c>
      <c r="B4" s="580"/>
      <c r="C4" s="580"/>
      <c r="D4" s="580"/>
      <c r="E4" s="499" t="s">
        <v>863</v>
      </c>
      <c r="F4" s="578" t="s">
        <v>3</v>
      </c>
      <c r="G4" s="579"/>
      <c r="H4" s="456" t="s">
        <v>158</v>
      </c>
    </row>
    <row r="5" spans="1:8" ht="15">
      <c r="A5" s="576" t="s">
        <v>4</v>
      </c>
      <c r="B5" s="577"/>
      <c r="C5" s="577"/>
      <c r="D5" s="577"/>
      <c r="E5" s="500" t="s">
        <v>867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3" t="s">
        <v>15</v>
      </c>
      <c r="B9" s="228"/>
      <c r="C9" s="229"/>
      <c r="D9" s="230"/>
      <c r="E9" s="441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831</v>
      </c>
      <c r="D14" s="150">
        <v>849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30</v>
      </c>
      <c r="D15" s="150">
        <v>40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>
        <v>0</v>
      </c>
      <c r="D16" s="150">
        <v>0</v>
      </c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2331</v>
      </c>
      <c r="D17" s="150">
        <v>2329</v>
      </c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3192</v>
      </c>
      <c r="D19" s="154">
        <f>SUM(D11:D18)</f>
        <v>3218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19551</v>
      </c>
      <c r="D20" s="150">
        <v>21005</v>
      </c>
      <c r="E20" s="236" t="s">
        <v>56</v>
      </c>
      <c r="F20" s="241" t="s">
        <v>57</v>
      </c>
      <c r="G20" s="157">
        <v>-268</v>
      </c>
      <c r="H20" s="157">
        <v>-335</v>
      </c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1</v>
      </c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1843</v>
      </c>
      <c r="H25" s="153">
        <f>H19+H20+H21</f>
        <v>1776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1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2426</v>
      </c>
      <c r="H27" s="153">
        <f>SUM(H28:H30)</f>
        <v>2055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2426</v>
      </c>
      <c r="H28" s="151">
        <v>2055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281</v>
      </c>
      <c r="H31" s="151">
        <v>371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2707</v>
      </c>
      <c r="H33" s="153">
        <f>H27+H31+H32</f>
        <v>2426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17568</v>
      </c>
      <c r="H36" s="153">
        <f>H25+H17+H33</f>
        <v>17220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2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>
        <v>7696</v>
      </c>
      <c r="H44" s="151">
        <v>8101</v>
      </c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26</v>
      </c>
      <c r="H48" s="151">
        <v>32</v>
      </c>
    </row>
    <row r="49" spans="1:18" ht="15">
      <c r="A49" s="234" t="s">
        <v>150</v>
      </c>
      <c r="B49" s="240" t="s">
        <v>151</v>
      </c>
      <c r="C49" s="150">
        <v>79</v>
      </c>
      <c r="D49" s="150">
        <v>177</v>
      </c>
      <c r="E49" s="250" t="s">
        <v>50</v>
      </c>
      <c r="F49" s="244" t="s">
        <v>152</v>
      </c>
      <c r="G49" s="153">
        <f>SUM(G43:G48)</f>
        <v>7722</v>
      </c>
      <c r="H49" s="153">
        <f>SUM(H43:H48)</f>
        <v>8133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79</v>
      </c>
      <c r="D51" s="154">
        <f>SUM(D47:D50)</f>
        <v>177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22823</v>
      </c>
      <c r="D55" s="154">
        <f>D19+D20+D21+D27+D32+D45+D51+D53+D54</f>
        <v>24402</v>
      </c>
      <c r="E55" s="236" t="s">
        <v>171</v>
      </c>
      <c r="F55" s="260" t="s">
        <v>172</v>
      </c>
      <c r="G55" s="153">
        <f>G49+G51+G52+G53+G54</f>
        <v>7722</v>
      </c>
      <c r="H55" s="153">
        <f>H49+H51+H52+H53+H54</f>
        <v>8133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7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1934</v>
      </c>
      <c r="H59" s="151">
        <v>1934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387</v>
      </c>
      <c r="H61" s="153">
        <f>SUM(H62:H68)</f>
        <v>1315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119</v>
      </c>
      <c r="H64" s="151">
        <v>136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6</v>
      </c>
      <c r="H65" s="151">
        <v>956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10</v>
      </c>
      <c r="H66" s="151">
        <v>10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>
        <v>1</v>
      </c>
    </row>
    <row r="68" spans="1:8" ht="15">
      <c r="A68" s="234" t="s">
        <v>210</v>
      </c>
      <c r="B68" s="240" t="s">
        <v>211</v>
      </c>
      <c r="C68" s="150">
        <v>2465</v>
      </c>
      <c r="D68" s="150">
        <v>1905</v>
      </c>
      <c r="E68" s="236" t="s">
        <v>212</v>
      </c>
      <c r="F68" s="241" t="s">
        <v>213</v>
      </c>
      <c r="G68" s="151">
        <v>251</v>
      </c>
      <c r="H68" s="151">
        <v>212</v>
      </c>
    </row>
    <row r="69" spans="1:8" ht="15">
      <c r="A69" s="234" t="s">
        <v>214</v>
      </c>
      <c r="B69" s="240" t="s">
        <v>215</v>
      </c>
      <c r="C69" s="150">
        <v>107</v>
      </c>
      <c r="D69" s="150">
        <v>4</v>
      </c>
      <c r="E69" s="250" t="s">
        <v>77</v>
      </c>
      <c r="F69" s="241" t="s">
        <v>216</v>
      </c>
      <c r="G69" s="151">
        <v>16</v>
      </c>
      <c r="H69" s="151">
        <v>23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33</v>
      </c>
      <c r="D71" s="150">
        <v>39</v>
      </c>
      <c r="E71" s="252" t="s">
        <v>45</v>
      </c>
      <c r="F71" s="272" t="s">
        <v>223</v>
      </c>
      <c r="G71" s="160">
        <f>G59+G60+G61+G69+G70</f>
        <v>2337</v>
      </c>
      <c r="H71" s="160">
        <f>H59+H60+H61+H69+H70</f>
        <v>3272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205</v>
      </c>
      <c r="D74" s="150">
        <v>264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2810</v>
      </c>
      <c r="D75" s="154">
        <f>SUM(D67:D74)</f>
        <v>2212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2337</v>
      </c>
      <c r="H79" s="161">
        <f>H71+H74+H75+H76</f>
        <v>3272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3</v>
      </c>
      <c r="D87" s="150">
        <v>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959</v>
      </c>
      <c r="D88" s="150">
        <v>904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992</v>
      </c>
      <c r="D89" s="150">
        <v>1103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>
        <v>40</v>
      </c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1994</v>
      </c>
      <c r="D91" s="154">
        <f>SUM(D87:D90)</f>
        <v>2009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>
        <v>2</v>
      </c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4804</v>
      </c>
      <c r="D93" s="154">
        <f>D64+D75+D84+D91+D92</f>
        <v>4223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267</v>
      </c>
      <c r="B94" s="287" t="s">
        <v>268</v>
      </c>
      <c r="C94" s="163">
        <f>C93+C55</f>
        <v>27627</v>
      </c>
      <c r="D94" s="163">
        <f>D93+D55</f>
        <v>28625</v>
      </c>
      <c r="E94" s="446" t="s">
        <v>269</v>
      </c>
      <c r="F94" s="288" t="s">
        <v>270</v>
      </c>
      <c r="G94" s="164">
        <f>G36+G39+G55+G79</f>
        <v>27627</v>
      </c>
      <c r="H94" s="164">
        <f>H36+H39+H55+H79</f>
        <v>28625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75" t="s">
        <v>272</v>
      </c>
      <c r="D98" s="575"/>
      <c r="E98" s="575"/>
      <c r="F98" s="169"/>
      <c r="G98" s="170"/>
      <c r="H98" s="171"/>
      <c r="M98" s="156"/>
    </row>
    <row r="99" spans="3:8" ht="15">
      <c r="C99" s="44"/>
      <c r="D99" s="1"/>
      <c r="E99" s="44" t="s">
        <v>864</v>
      </c>
      <c r="F99" s="169"/>
      <c r="G99" s="170"/>
      <c r="H99" s="171"/>
    </row>
    <row r="100" spans="1:5" ht="15" customHeight="1">
      <c r="A100" s="172"/>
      <c r="B100" s="172"/>
      <c r="C100" s="575"/>
      <c r="D100" s="575"/>
      <c r="E100" s="575"/>
    </row>
    <row r="101" ht="14.25">
      <c r="E101" s="44"/>
    </row>
    <row r="102" ht="12.75">
      <c r="E102" s="175"/>
    </row>
    <row r="104" spans="3:13" ht="14.25">
      <c r="C104" s="575" t="s">
        <v>853</v>
      </c>
      <c r="D104" s="575"/>
      <c r="E104" s="575"/>
      <c r="M104" s="156"/>
    </row>
    <row r="105" ht="14.25">
      <c r="E105" s="44" t="s">
        <v>861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5748031496062992" header="0.15748031496062992" footer="0.15748031496062992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2">
      <selection activeCell="A1" sqref="A1:H52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БУЛЛЕНД ИНВЕСТМЪНТС АДСИЦ</v>
      </c>
      <c r="C2" s="584"/>
      <c r="D2" s="584"/>
      <c r="E2" s="584"/>
      <c r="F2" s="586" t="s">
        <v>2</v>
      </c>
      <c r="G2" s="586"/>
      <c r="H2" s="521">
        <f>'справка №1-БАЛАНС'!H3</f>
        <v>131471738</v>
      </c>
    </row>
    <row r="3" spans="1:8" ht="15">
      <c r="A3" s="462" t="s">
        <v>274</v>
      </c>
      <c r="B3" s="584" t="str">
        <f>'справка №1-БАЛАНС'!E4</f>
        <v>неконсолидиран</v>
      </c>
      <c r="C3" s="584"/>
      <c r="D3" s="584"/>
      <c r="E3" s="584"/>
      <c r="F3" s="541" t="s">
        <v>3</v>
      </c>
      <c r="G3" s="522"/>
      <c r="H3" s="522" t="str">
        <f>'справка №1-БАЛАНС'!H4</f>
        <v> </v>
      </c>
    </row>
    <row r="4" spans="1:8" ht="17.25" customHeight="1">
      <c r="A4" s="462" t="s">
        <v>4</v>
      </c>
      <c r="B4" s="585" t="str">
        <f>'справка №1-БАЛАНС'!E5</f>
        <v>01.01.2015 г. - 30.06.2015 г.</v>
      </c>
      <c r="C4" s="585"/>
      <c r="D4" s="585"/>
      <c r="E4" s="313"/>
      <c r="F4" s="461"/>
      <c r="G4" s="539"/>
      <c r="H4" s="542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3"/>
      <c r="H7" s="543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3"/>
      <c r="H8" s="543"/>
    </row>
    <row r="9" spans="1:8" ht="12">
      <c r="A9" s="297" t="s">
        <v>282</v>
      </c>
      <c r="B9" s="298" t="s">
        <v>283</v>
      </c>
      <c r="C9" s="45">
        <v>4</v>
      </c>
      <c r="D9" s="45">
        <v>5</v>
      </c>
      <c r="E9" s="297" t="s">
        <v>284</v>
      </c>
      <c r="F9" s="544" t="s">
        <v>285</v>
      </c>
      <c r="G9" s="545"/>
      <c r="H9" s="545"/>
    </row>
    <row r="10" spans="1:8" ht="12">
      <c r="A10" s="297" t="s">
        <v>286</v>
      </c>
      <c r="B10" s="298" t="s">
        <v>287</v>
      </c>
      <c r="C10" s="45">
        <v>206</v>
      </c>
      <c r="D10" s="45">
        <v>322</v>
      </c>
      <c r="E10" s="297" t="s">
        <v>288</v>
      </c>
      <c r="F10" s="544" t="s">
        <v>289</v>
      </c>
      <c r="G10" s="545"/>
      <c r="H10" s="545"/>
    </row>
    <row r="11" spans="1:8" ht="12">
      <c r="A11" s="297" t="s">
        <v>290</v>
      </c>
      <c r="B11" s="298" t="s">
        <v>291</v>
      </c>
      <c r="C11" s="45">
        <v>29</v>
      </c>
      <c r="D11" s="45">
        <v>30</v>
      </c>
      <c r="E11" s="299" t="s">
        <v>292</v>
      </c>
      <c r="F11" s="544" t="s">
        <v>293</v>
      </c>
      <c r="G11" s="545"/>
      <c r="H11" s="545"/>
    </row>
    <row r="12" spans="1:8" ht="12">
      <c r="A12" s="297" t="s">
        <v>294</v>
      </c>
      <c r="B12" s="298" t="s">
        <v>295</v>
      </c>
      <c r="C12" s="45">
        <v>59</v>
      </c>
      <c r="D12" s="45">
        <v>59</v>
      </c>
      <c r="E12" s="299" t="s">
        <v>77</v>
      </c>
      <c r="F12" s="544" t="s">
        <v>296</v>
      </c>
      <c r="G12" s="545"/>
      <c r="H12" s="545"/>
    </row>
    <row r="13" spans="1:18" ht="12">
      <c r="A13" s="297" t="s">
        <v>297</v>
      </c>
      <c r="B13" s="298" t="s">
        <v>298</v>
      </c>
      <c r="C13" s="45">
        <v>7</v>
      </c>
      <c r="D13" s="45">
        <v>8</v>
      </c>
      <c r="E13" s="300" t="s">
        <v>50</v>
      </c>
      <c r="F13" s="546" t="s">
        <v>299</v>
      </c>
      <c r="G13" s="543">
        <f>SUM(G9:G12)</f>
        <v>0</v>
      </c>
      <c r="H13" s="543">
        <f>SUM(H9:H12)</f>
        <v>0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7" t="s">
        <v>300</v>
      </c>
      <c r="B14" s="298" t="s">
        <v>301</v>
      </c>
      <c r="C14" s="45"/>
      <c r="D14" s="45"/>
      <c r="E14" s="299"/>
      <c r="F14" s="547"/>
      <c r="G14" s="548"/>
      <c r="H14" s="548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49" t="s">
        <v>305</v>
      </c>
      <c r="G15" s="545"/>
      <c r="H15" s="545"/>
    </row>
    <row r="16" spans="1:8" ht="12">
      <c r="A16" s="297" t="s">
        <v>306</v>
      </c>
      <c r="B16" s="298" t="s">
        <v>307</v>
      </c>
      <c r="C16" s="46">
        <v>76</v>
      </c>
      <c r="D16" s="46">
        <v>177</v>
      </c>
      <c r="E16" s="297" t="s">
        <v>308</v>
      </c>
      <c r="F16" s="547" t="s">
        <v>309</v>
      </c>
      <c r="G16" s="550"/>
      <c r="H16" s="550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8"/>
      <c r="H17" s="548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8"/>
      <c r="H18" s="548"/>
    </row>
    <row r="19" spans="1:15" ht="12">
      <c r="A19" s="300" t="s">
        <v>50</v>
      </c>
      <c r="B19" s="302" t="s">
        <v>315</v>
      </c>
      <c r="C19" s="48">
        <f>SUM(C9:C15)+C16</f>
        <v>381</v>
      </c>
      <c r="D19" s="48">
        <f>SUM(D9:D15)+D16</f>
        <v>601</v>
      </c>
      <c r="E19" s="303" t="s">
        <v>316</v>
      </c>
      <c r="F19" s="547" t="s">
        <v>317</v>
      </c>
      <c r="G19" s="545">
        <v>32</v>
      </c>
      <c r="H19" s="545">
        <v>31</v>
      </c>
      <c r="I19" s="539"/>
      <c r="J19" s="539"/>
      <c r="K19" s="539"/>
      <c r="L19" s="539"/>
      <c r="M19" s="539"/>
      <c r="N19" s="539"/>
      <c r="O19" s="539"/>
    </row>
    <row r="20" spans="1:8" ht="12">
      <c r="A20" s="295"/>
      <c r="B20" s="298"/>
      <c r="C20" s="314"/>
      <c r="D20" s="314"/>
      <c r="E20" s="301" t="s">
        <v>318</v>
      </c>
      <c r="F20" s="547" t="s">
        <v>319</v>
      </c>
      <c r="G20" s="545"/>
      <c r="H20" s="545"/>
    </row>
    <row r="21" spans="1:8" ht="24">
      <c r="A21" s="295" t="s">
        <v>320</v>
      </c>
      <c r="B21" s="304"/>
      <c r="C21" s="314"/>
      <c r="D21" s="314"/>
      <c r="E21" s="297" t="s">
        <v>321</v>
      </c>
      <c r="F21" s="547" t="s">
        <v>322</v>
      </c>
      <c r="G21" s="545">
        <v>146</v>
      </c>
      <c r="H21" s="545">
        <v>689</v>
      </c>
    </row>
    <row r="22" spans="1:8" ht="24">
      <c r="A22" s="303" t="s">
        <v>323</v>
      </c>
      <c r="B22" s="304" t="s">
        <v>324</v>
      </c>
      <c r="C22" s="45">
        <v>270</v>
      </c>
      <c r="D22" s="45">
        <v>450</v>
      </c>
      <c r="E22" s="303" t="s">
        <v>325</v>
      </c>
      <c r="F22" s="547" t="s">
        <v>326</v>
      </c>
      <c r="G22" s="545"/>
      <c r="H22" s="545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7" t="s">
        <v>330</v>
      </c>
      <c r="G23" s="545">
        <v>829</v>
      </c>
      <c r="H23" s="545">
        <v>797</v>
      </c>
    </row>
    <row r="24" spans="1:18" ht="12">
      <c r="A24" s="297" t="s">
        <v>331</v>
      </c>
      <c r="B24" s="304" t="s">
        <v>332</v>
      </c>
      <c r="C24" s="45"/>
      <c r="D24" s="45">
        <v>1</v>
      </c>
      <c r="E24" s="300" t="s">
        <v>102</v>
      </c>
      <c r="F24" s="549" t="s">
        <v>333</v>
      </c>
      <c r="G24" s="543">
        <f>SUM(G19:G23)</f>
        <v>1007</v>
      </c>
      <c r="H24" s="543">
        <f>SUM(H19:H23)</f>
        <v>1517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7" t="s">
        <v>77</v>
      </c>
      <c r="B25" s="304" t="s">
        <v>334</v>
      </c>
      <c r="C25" s="45">
        <v>75</v>
      </c>
      <c r="D25" s="45">
        <v>103</v>
      </c>
      <c r="E25" s="301"/>
      <c r="F25" s="303"/>
      <c r="G25" s="548"/>
      <c r="H25" s="548"/>
    </row>
    <row r="26" spans="1:14" ht="12">
      <c r="A26" s="300" t="s">
        <v>75</v>
      </c>
      <c r="B26" s="305" t="s">
        <v>335</v>
      </c>
      <c r="C26" s="48">
        <f>SUM(C22:C25)</f>
        <v>345</v>
      </c>
      <c r="D26" s="48">
        <f>SUM(D22:D25)</f>
        <v>554</v>
      </c>
      <c r="E26" s="297"/>
      <c r="F26" s="303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0"/>
      <c r="B27" s="305"/>
      <c r="C27" s="314"/>
      <c r="D27" s="314"/>
      <c r="E27" s="297"/>
      <c r="F27" s="303"/>
      <c r="G27" s="548"/>
      <c r="H27" s="548"/>
    </row>
    <row r="28" spans="1:18" ht="12">
      <c r="A28" s="126" t="s">
        <v>336</v>
      </c>
      <c r="B28" s="292" t="s">
        <v>337</v>
      </c>
      <c r="C28" s="49">
        <f>C26+C19</f>
        <v>726</v>
      </c>
      <c r="D28" s="49">
        <f>D26+D19</f>
        <v>1155</v>
      </c>
      <c r="E28" s="126" t="s">
        <v>338</v>
      </c>
      <c r="F28" s="549" t="s">
        <v>339</v>
      </c>
      <c r="G28" s="543">
        <f>G13+G15+G24</f>
        <v>1007</v>
      </c>
      <c r="H28" s="543">
        <f>H13+H15+H24</f>
        <v>1517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2"/>
      <c r="C29" s="314"/>
      <c r="D29" s="314"/>
      <c r="E29" s="126"/>
      <c r="F29" s="547"/>
      <c r="G29" s="548"/>
      <c r="H29" s="548"/>
    </row>
    <row r="30" spans="1:18" ht="12">
      <c r="A30" s="126" t="s">
        <v>340</v>
      </c>
      <c r="B30" s="292" t="s">
        <v>341</v>
      </c>
      <c r="C30" s="49">
        <f>IF((G28-C28)&gt;0,G28-C28,0)</f>
        <v>281</v>
      </c>
      <c r="D30" s="49">
        <f>IF((H28-D28)&gt;0,H28-D28,0)</f>
        <v>362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849</v>
      </c>
      <c r="B31" s="305" t="s">
        <v>344</v>
      </c>
      <c r="C31" s="45"/>
      <c r="D31" s="45"/>
      <c r="E31" s="295" t="s">
        <v>852</v>
      </c>
      <c r="F31" s="547" t="s">
        <v>345</v>
      </c>
      <c r="G31" s="545"/>
      <c r="H31" s="545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7" t="s">
        <v>349</v>
      </c>
      <c r="G32" s="545"/>
      <c r="H32" s="545"/>
    </row>
    <row r="33" spans="1:18" ht="12">
      <c r="A33" s="127" t="s">
        <v>350</v>
      </c>
      <c r="B33" s="305" t="s">
        <v>351</v>
      </c>
      <c r="C33" s="48">
        <f>C28+C31+C32</f>
        <v>726</v>
      </c>
      <c r="D33" s="48">
        <f>D28+D31+D32</f>
        <v>1155</v>
      </c>
      <c r="E33" s="126" t="s">
        <v>352</v>
      </c>
      <c r="F33" s="549" t="s">
        <v>353</v>
      </c>
      <c r="G33" s="52">
        <f>G32+G31+G28</f>
        <v>1007</v>
      </c>
      <c r="H33" s="52">
        <f>H32+H31+H28</f>
        <v>1517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2" t="s">
        <v>355</v>
      </c>
      <c r="C34" s="49">
        <f>IF((G33-C33)&gt;0,G33-C33,0)</f>
        <v>281</v>
      </c>
      <c r="D34" s="49">
        <f>IF((H33-D33)&gt;0,H33-D33,0)</f>
        <v>362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8"/>
      <c r="H36" s="548"/>
    </row>
    <row r="37" spans="1:8" ht="24">
      <c r="A37" s="308" t="s">
        <v>362</v>
      </c>
      <c r="B37" s="309" t="s">
        <v>363</v>
      </c>
      <c r="C37" s="428"/>
      <c r="D37" s="428"/>
      <c r="E37" s="307"/>
      <c r="F37" s="552"/>
      <c r="G37" s="548"/>
      <c r="H37" s="548"/>
    </row>
    <row r="38" spans="1:8" ht="12">
      <c r="A38" s="310" t="s">
        <v>364</v>
      </c>
      <c r="B38" s="309" t="s">
        <v>365</v>
      </c>
      <c r="C38" s="125"/>
      <c r="D38" s="125"/>
      <c r="E38" s="307"/>
      <c r="F38" s="552"/>
      <c r="G38" s="548"/>
      <c r="H38" s="548"/>
    </row>
    <row r="39" spans="1:18" ht="12">
      <c r="A39" s="311" t="s">
        <v>366</v>
      </c>
      <c r="B39" s="128" t="s">
        <v>367</v>
      </c>
      <c r="C39" s="455">
        <f>+IF((G33-C33-C35)&gt;0,G33-C33-C35,0)</f>
        <v>281</v>
      </c>
      <c r="D39" s="455">
        <f>+IF((H33-D33-D35)&gt;0,H33-D33-D35,0)</f>
        <v>362</v>
      </c>
      <c r="E39" s="312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281</v>
      </c>
      <c r="D41" s="51">
        <f>IF(H39=0,IF(D39-D40&gt;0,D39-D40+H40,0),IF(H39-H40&lt;0,H40-H39+D39,0))</f>
        <v>362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1" t="s">
        <v>378</v>
      </c>
      <c r="C42" s="52">
        <f>C33+C35+C39</f>
        <v>1007</v>
      </c>
      <c r="D42" s="52">
        <f>D33+D35+D39</f>
        <v>1517</v>
      </c>
      <c r="E42" s="127" t="s">
        <v>379</v>
      </c>
      <c r="F42" s="128" t="s">
        <v>380</v>
      </c>
      <c r="G42" s="52">
        <f>G39+G33</f>
        <v>1007</v>
      </c>
      <c r="H42" s="52">
        <f>H39+H33</f>
        <v>1517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3"/>
      <c r="B43" s="422"/>
      <c r="C43" s="423"/>
      <c r="D43" s="423"/>
      <c r="E43" s="424"/>
      <c r="F43" s="555"/>
      <c r="G43" s="423"/>
      <c r="H43" s="423"/>
    </row>
    <row r="44" spans="1:8" ht="12">
      <c r="A44" s="313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858</v>
      </c>
      <c r="B45" s="587"/>
      <c r="C45" s="587"/>
      <c r="D45" s="587"/>
      <c r="E45" s="587"/>
      <c r="F45" s="555"/>
      <c r="G45" s="423"/>
      <c r="H45" s="423"/>
    </row>
    <row r="46" spans="1:8" ht="12">
      <c r="A46" s="313"/>
      <c r="B46" s="422"/>
      <c r="C46" s="423"/>
      <c r="D46" s="423"/>
      <c r="E46" s="424"/>
      <c r="F46" s="555"/>
      <c r="G46" s="423"/>
      <c r="H46" s="423"/>
    </row>
    <row r="47" spans="1:8" ht="12">
      <c r="A47" s="313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271</v>
      </c>
      <c r="B48" s="572">
        <v>42188</v>
      </c>
      <c r="C48" s="425" t="s">
        <v>381</v>
      </c>
      <c r="D48" s="582"/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4.25">
      <c r="A49" s="556"/>
      <c r="B49" s="557"/>
      <c r="C49" s="423"/>
      <c r="D49" s="44" t="s">
        <v>864</v>
      </c>
      <c r="E49" s="555"/>
      <c r="F49" s="555"/>
      <c r="G49" s="558"/>
      <c r="H49" s="558"/>
    </row>
    <row r="50" spans="1:8" ht="12.75" customHeight="1">
      <c r="A50" s="556"/>
      <c r="B50" s="557"/>
      <c r="C50" s="426"/>
      <c r="D50" s="583"/>
      <c r="E50" s="583"/>
      <c r="F50" s="583"/>
      <c r="G50" s="583"/>
      <c r="H50" s="583"/>
    </row>
    <row r="51" spans="1:8" ht="15">
      <c r="A51" s="559"/>
      <c r="B51" s="555"/>
      <c r="C51" s="575" t="s">
        <v>780</v>
      </c>
      <c r="D51" s="581"/>
      <c r="E51" s="581"/>
      <c r="F51" s="555"/>
      <c r="G51" s="558"/>
      <c r="H51" s="558"/>
    </row>
    <row r="52" spans="1:8" ht="14.25">
      <c r="A52" s="559"/>
      <c r="B52" s="555"/>
      <c r="C52" s="423"/>
      <c r="D52" s="44" t="s">
        <v>861</v>
      </c>
      <c r="E52" s="555"/>
      <c r="F52" s="555"/>
      <c r="G52" s="558"/>
      <c r="H52" s="558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H11 G9:H10 G12:H12 G31:H32 G19:H23 G15:H16 G40:H40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55905511811024" right="0.15748031496062992" top="0.4724409448818898" bottom="0.1968503937007874" header="0.4724409448818898" footer="0.1968503937007874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4">
      <selection activeCell="A1" sqref="A1:D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3"/>
      <c r="B3" s="463"/>
      <c r="C3" s="464"/>
      <c r="D3" s="464"/>
      <c r="E3" s="323"/>
      <c r="F3" s="323"/>
    </row>
    <row r="4" spans="1:6" ht="15" customHeight="1">
      <c r="A4" s="465" t="s">
        <v>383</v>
      </c>
      <c r="B4" s="465" t="str">
        <f>'справка №1-БАЛАНС'!E3</f>
        <v>БУЛЛЕНД ИНВЕСТМЪНТС АДСИЦ</v>
      </c>
      <c r="C4" s="536" t="s">
        <v>2</v>
      </c>
      <c r="D4" s="536">
        <f>'справка №1-БАЛАНС'!H3</f>
        <v>131471738</v>
      </c>
      <c r="E4" s="322"/>
      <c r="F4" s="322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3</v>
      </c>
      <c r="D5" s="536" t="str">
        <f>'справка №1-БАЛАНС'!H4</f>
        <v> </v>
      </c>
    </row>
    <row r="6" spans="1:6" ht="12" customHeight="1">
      <c r="A6" s="466" t="s">
        <v>4</v>
      </c>
      <c r="B6" s="501" t="str">
        <f>'справка №1-БАЛАНС'!E5</f>
        <v>01.01.2015 г. - 30.06.2015 г.</v>
      </c>
      <c r="C6" s="467"/>
      <c r="D6" s="468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>
        <v>-278</v>
      </c>
      <c r="D11" s="53">
        <v>-231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-67</v>
      </c>
      <c r="D13" s="53">
        <v>-68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-255</v>
      </c>
      <c r="D14" s="53">
        <v>2934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20</v>
      </c>
      <c r="D19" s="53">
        <v>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-580</v>
      </c>
      <c r="D20" s="54">
        <f>SUM(D10:D19)</f>
        <v>2636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747</v>
      </c>
      <c r="D28" s="53">
        <v>6765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453</v>
      </c>
      <c r="D31" s="53">
        <v>1138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1200</v>
      </c>
      <c r="D32" s="54">
        <f>SUM(D22:D31)</f>
        <v>7903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/>
      <c r="E36" s="129"/>
      <c r="F36" s="129"/>
    </row>
    <row r="37" spans="1:6" ht="12">
      <c r="A37" s="331" t="s">
        <v>437</v>
      </c>
      <c r="B37" s="332" t="s">
        <v>438</v>
      </c>
      <c r="C37" s="53">
        <v>-677</v>
      </c>
      <c r="D37" s="53">
        <v>-6115</v>
      </c>
      <c r="E37" s="129"/>
      <c r="F37" s="129"/>
    </row>
    <row r="38" spans="1:6" ht="12">
      <c r="A38" s="331" t="s">
        <v>439</v>
      </c>
      <c r="B38" s="332" t="s">
        <v>440</v>
      </c>
      <c r="C38" s="53">
        <v>5</v>
      </c>
      <c r="D38" s="53">
        <v>17</v>
      </c>
      <c r="E38" s="129"/>
      <c r="F38" s="129"/>
    </row>
    <row r="39" spans="1:6" ht="12">
      <c r="A39" s="331" t="s">
        <v>441</v>
      </c>
      <c r="B39" s="332" t="s">
        <v>442</v>
      </c>
      <c r="C39" s="53">
        <v>-3</v>
      </c>
      <c r="D39" s="53">
        <v>32</v>
      </c>
      <c r="E39" s="129"/>
      <c r="F39" s="129"/>
    </row>
    <row r="40" spans="1:6" ht="12">
      <c r="A40" s="331" t="s">
        <v>443</v>
      </c>
      <c r="B40" s="332" t="s">
        <v>444</v>
      </c>
      <c r="C40" s="53"/>
      <c r="D40" s="53">
        <v>-1</v>
      </c>
      <c r="E40" s="129"/>
      <c r="F40" s="129"/>
    </row>
    <row r="41" spans="1:8" ht="12">
      <c r="A41" s="331" t="s">
        <v>445</v>
      </c>
      <c r="B41" s="332" t="s">
        <v>446</v>
      </c>
      <c r="C41" s="53">
        <v>40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-635</v>
      </c>
      <c r="D42" s="54">
        <f>SUM(D34:D41)</f>
        <v>-6067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-15</v>
      </c>
      <c r="D43" s="54">
        <f>D42+D32+D20</f>
        <v>4472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2009</v>
      </c>
      <c r="D44" s="131">
        <v>519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1994</v>
      </c>
      <c r="D45" s="54">
        <f>D44+D43</f>
        <v>4991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961</v>
      </c>
      <c r="D46" s="55">
        <v>4991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>
        <v>1033</v>
      </c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89" t="str">
        <f>'справка №1-БАЛАНС'!A98</f>
        <v>Дата на съставяне: 03.07.2015 г.</v>
      </c>
      <c r="B49" s="589"/>
      <c r="C49" s="318"/>
      <c r="D49" s="434"/>
      <c r="E49" s="342"/>
      <c r="G49" s="132"/>
      <c r="H49" s="132"/>
    </row>
    <row r="50" spans="1:8" ht="12">
      <c r="A50" s="433"/>
      <c r="B50" s="433" t="s">
        <v>381</v>
      </c>
      <c r="C50" s="588"/>
      <c r="D50" s="588"/>
      <c r="G50" s="132"/>
      <c r="H50" s="132"/>
    </row>
    <row r="51" spans="1:8" ht="14.25">
      <c r="A51" s="44"/>
      <c r="B51" s="44" t="s">
        <v>865</v>
      </c>
      <c r="C51" s="573"/>
      <c r="D51" s="318"/>
      <c r="G51" s="132"/>
      <c r="H51" s="132"/>
    </row>
    <row r="52" spans="1:8" ht="12">
      <c r="A52" s="317"/>
      <c r="B52" s="433" t="s">
        <v>780</v>
      </c>
      <c r="C52" s="588"/>
      <c r="D52" s="588"/>
      <c r="G52" s="132"/>
      <c r="H52" s="132"/>
    </row>
    <row r="53" spans="1:8" ht="14.25">
      <c r="A53" s="317"/>
      <c r="B53" s="44" t="s">
        <v>866</v>
      </c>
      <c r="C53" s="573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55905511811024" right="0.15748031496062992" top="0.15748031496062992" bottom="0.5118110236220472" header="0.15748031496062992" footer="0.5118110236220472"/>
  <pageSetup fitToHeight="1" fitToWidth="1"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8">
      <selection activeCell="A1" sqref="A1:M40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4" t="str">
        <f>'справка №1-БАЛАНС'!E3</f>
        <v>БУЛЛЕНД ИНВЕСТМЪНТС АДСИЦ</v>
      </c>
      <c r="C3" s="594"/>
      <c r="D3" s="594"/>
      <c r="E3" s="594"/>
      <c r="F3" s="594"/>
      <c r="G3" s="594"/>
      <c r="H3" s="594"/>
      <c r="I3" s="594"/>
      <c r="J3" s="471"/>
      <c r="K3" s="596" t="s">
        <v>2</v>
      </c>
      <c r="L3" s="596"/>
      <c r="M3" s="473">
        <f>'справка №1-БАЛАНС'!H3</f>
        <v>131471738</v>
      </c>
      <c r="N3" s="2"/>
    </row>
    <row r="4" spans="1:15" s="527" customFormat="1" ht="13.5" customHeight="1">
      <c r="A4" s="462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5"/>
      <c r="K4" s="590" t="s">
        <v>3</v>
      </c>
      <c r="L4" s="590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4</v>
      </c>
      <c r="B5" s="591" t="str">
        <f>'справка №1-БАЛАНС'!E5</f>
        <v>01.01.2015 г. - 30.06.2015 г.</v>
      </c>
      <c r="C5" s="591"/>
      <c r="D5" s="591"/>
      <c r="E5" s="591"/>
      <c r="F5" s="474"/>
      <c r="G5" s="474"/>
      <c r="H5" s="474"/>
      <c r="I5" s="474"/>
      <c r="J5" s="474"/>
      <c r="K5" s="475"/>
      <c r="L5" s="324"/>
      <c r="M5" s="476" t="s">
        <v>5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-335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2426</v>
      </c>
      <c r="J11" s="57">
        <f>'справка №1-БАЛАНС'!H29+'справка №1-БАЛАНС'!H32</f>
        <v>0</v>
      </c>
      <c r="K11" s="59"/>
      <c r="L11" s="343">
        <f>SUM(C11:K11)</f>
        <v>17220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-335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2426</v>
      </c>
      <c r="J15" s="60">
        <f t="shared" si="2"/>
        <v>0</v>
      </c>
      <c r="K15" s="60">
        <f t="shared" si="2"/>
        <v>0</v>
      </c>
      <c r="L15" s="343">
        <f t="shared" si="1"/>
        <v>17220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281</v>
      </c>
      <c r="J16" s="344">
        <f>+'справка №1-БАЛАНС'!G32</f>
        <v>0</v>
      </c>
      <c r="K16" s="59"/>
      <c r="L16" s="343">
        <f t="shared" si="1"/>
        <v>281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>
        <v>67</v>
      </c>
      <c r="F28" s="59"/>
      <c r="G28" s="59"/>
      <c r="H28" s="59"/>
      <c r="I28" s="59"/>
      <c r="J28" s="59"/>
      <c r="K28" s="59"/>
      <c r="L28" s="343">
        <f t="shared" si="1"/>
        <v>67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-268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2707</v>
      </c>
      <c r="J29" s="58">
        <f t="shared" si="6"/>
        <v>0</v>
      </c>
      <c r="K29" s="58">
        <f t="shared" si="6"/>
        <v>0</v>
      </c>
      <c r="L29" s="343">
        <f t="shared" si="1"/>
        <v>17568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-268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2707</v>
      </c>
      <c r="J32" s="58">
        <f t="shared" si="7"/>
        <v>0</v>
      </c>
      <c r="K32" s="58">
        <f t="shared" si="7"/>
        <v>0</v>
      </c>
      <c r="L32" s="343">
        <f t="shared" si="1"/>
        <v>17568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89" t="str">
        <f>'справка №1-БАЛАНС'!A98</f>
        <v>Дата на съставяне: 03.07.2015 г.</v>
      </c>
      <c r="B38" s="589"/>
      <c r="C38" s="15"/>
      <c r="D38" s="593" t="s">
        <v>521</v>
      </c>
      <c r="E38" s="593"/>
      <c r="F38" s="593"/>
      <c r="G38" s="593"/>
      <c r="H38" s="593"/>
      <c r="I38" s="593"/>
      <c r="J38" s="15" t="s">
        <v>854</v>
      </c>
      <c r="K38" s="15"/>
      <c r="L38" s="593"/>
      <c r="M38" s="593"/>
      <c r="N38" s="11"/>
    </row>
    <row r="39" spans="1:13" ht="14.25">
      <c r="A39" s="531"/>
      <c r="B39" s="532"/>
      <c r="C39" s="533"/>
      <c r="D39" s="533"/>
      <c r="E39" s="44" t="s">
        <v>864</v>
      </c>
      <c r="F39" s="533"/>
      <c r="G39" s="533"/>
      <c r="H39" s="533"/>
      <c r="I39" s="533"/>
      <c r="J39" s="533"/>
      <c r="K39" s="44" t="s">
        <v>861</v>
      </c>
      <c r="L39" s="347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3:L3"/>
    <mergeCell ref="K4:L4"/>
    <mergeCell ref="B5:E5"/>
    <mergeCell ref="A38:B38"/>
    <mergeCell ref="A1:M1"/>
    <mergeCell ref="D38:E38"/>
    <mergeCell ref="F38:I38"/>
    <mergeCell ref="L38:M38"/>
    <mergeCell ref="B3:I3"/>
    <mergeCell ref="B4:I4"/>
    <mergeCell ref="A35:J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0">
      <selection activeCell="L91" sqref="L9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9" t="s">
        <v>383</v>
      </c>
      <c r="B2" s="610"/>
      <c r="C2" s="611" t="str">
        <f>'справка №1-БАЛАНС'!E3</f>
        <v>БУЛЛЕНД ИНВЕСТМЪНТС АДСИЦ</v>
      </c>
      <c r="D2" s="611"/>
      <c r="E2" s="611"/>
      <c r="F2" s="611"/>
      <c r="G2" s="611"/>
      <c r="H2" s="611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131471738</v>
      </c>
      <c r="P2" s="478"/>
      <c r="Q2" s="478"/>
      <c r="R2" s="521"/>
    </row>
    <row r="3" spans="1:18" ht="15">
      <c r="A3" s="609" t="s">
        <v>4</v>
      </c>
      <c r="B3" s="610"/>
      <c r="C3" s="612" t="str">
        <f>'справка №1-БАЛАНС'!E5</f>
        <v>01.01.2015 г. - 30.06.2015 г.</v>
      </c>
      <c r="D3" s="612"/>
      <c r="E3" s="612"/>
      <c r="F3" s="480"/>
      <c r="G3" s="480"/>
      <c r="H3" s="480"/>
      <c r="I3" s="480"/>
      <c r="J3" s="480"/>
      <c r="K3" s="480"/>
      <c r="L3" s="480"/>
      <c r="M3" s="601" t="s">
        <v>3</v>
      </c>
      <c r="N3" s="601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9" customFormat="1" ht="30.75" customHeight="1">
      <c r="A5" s="602" t="s">
        <v>463</v>
      </c>
      <c r="B5" s="603"/>
      <c r="C5" s="606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599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599" t="s">
        <v>529</v>
      </c>
      <c r="R5" s="599" t="s">
        <v>530</v>
      </c>
    </row>
    <row r="6" spans="1:18" s="99" customFormat="1" ht="48">
      <c r="A6" s="604"/>
      <c r="B6" s="605"/>
      <c r="C6" s="607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600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600"/>
      <c r="R6" s="600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>
        <v>900</v>
      </c>
      <c r="E12" s="188"/>
      <c r="F12" s="188"/>
      <c r="G12" s="73">
        <f t="shared" si="2"/>
        <v>900</v>
      </c>
      <c r="H12" s="64"/>
      <c r="I12" s="64"/>
      <c r="J12" s="73">
        <f t="shared" si="3"/>
        <v>900</v>
      </c>
      <c r="K12" s="64">
        <v>51</v>
      </c>
      <c r="L12" s="64">
        <v>18</v>
      </c>
      <c r="M12" s="64"/>
      <c r="N12" s="73">
        <f t="shared" si="4"/>
        <v>69</v>
      </c>
      <c r="O12" s="64"/>
      <c r="P12" s="64"/>
      <c r="Q12" s="73">
        <f t="shared" si="0"/>
        <v>69</v>
      </c>
      <c r="R12" s="73">
        <f t="shared" si="1"/>
        <v>831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>
        <v>80</v>
      </c>
      <c r="E13" s="188"/>
      <c r="F13" s="188"/>
      <c r="G13" s="73">
        <f t="shared" si="2"/>
        <v>80</v>
      </c>
      <c r="H13" s="64"/>
      <c r="I13" s="64"/>
      <c r="J13" s="73">
        <f t="shared" si="3"/>
        <v>80</v>
      </c>
      <c r="K13" s="64">
        <v>40</v>
      </c>
      <c r="L13" s="64">
        <v>10</v>
      </c>
      <c r="M13" s="64"/>
      <c r="N13" s="73">
        <f t="shared" si="4"/>
        <v>50</v>
      </c>
      <c r="O13" s="64"/>
      <c r="P13" s="64"/>
      <c r="Q13" s="73">
        <f t="shared" si="0"/>
        <v>50</v>
      </c>
      <c r="R13" s="73">
        <f t="shared" si="1"/>
        <v>30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>
        <v>1</v>
      </c>
      <c r="E14" s="188"/>
      <c r="F14" s="188"/>
      <c r="G14" s="73">
        <f t="shared" si="2"/>
        <v>1</v>
      </c>
      <c r="H14" s="64"/>
      <c r="I14" s="64"/>
      <c r="J14" s="73">
        <f t="shared" si="3"/>
        <v>1</v>
      </c>
      <c r="K14" s="64">
        <v>1</v>
      </c>
      <c r="L14" s="64"/>
      <c r="M14" s="64"/>
      <c r="N14" s="73">
        <f t="shared" si="4"/>
        <v>1</v>
      </c>
      <c r="O14" s="64"/>
      <c r="P14" s="64"/>
      <c r="Q14" s="73">
        <f t="shared" si="0"/>
        <v>1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0" t="s">
        <v>855</v>
      </c>
      <c r="B15" s="372" t="s">
        <v>856</v>
      </c>
      <c r="C15" s="451" t="s">
        <v>857</v>
      </c>
      <c r="D15" s="452">
        <v>2329</v>
      </c>
      <c r="E15" s="452">
        <v>2</v>
      </c>
      <c r="F15" s="452"/>
      <c r="G15" s="73">
        <f t="shared" si="2"/>
        <v>2331</v>
      </c>
      <c r="H15" s="453"/>
      <c r="I15" s="453"/>
      <c r="J15" s="73">
        <f t="shared" si="3"/>
        <v>2331</v>
      </c>
      <c r="K15" s="453"/>
      <c r="L15" s="453"/>
      <c r="M15" s="453"/>
      <c r="N15" s="73">
        <f t="shared" si="4"/>
        <v>0</v>
      </c>
      <c r="O15" s="453"/>
      <c r="P15" s="453"/>
      <c r="Q15" s="73">
        <f t="shared" si="0"/>
        <v>0</v>
      </c>
      <c r="R15" s="73">
        <f t="shared" si="1"/>
        <v>2331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3310</v>
      </c>
      <c r="E17" s="193">
        <f>SUM(E9:E16)</f>
        <v>2</v>
      </c>
      <c r="F17" s="193">
        <f>SUM(F9:F16)</f>
        <v>0</v>
      </c>
      <c r="G17" s="73">
        <f t="shared" si="2"/>
        <v>3312</v>
      </c>
      <c r="H17" s="74">
        <f>SUM(H9:H16)</f>
        <v>0</v>
      </c>
      <c r="I17" s="74">
        <f>SUM(I9:I16)</f>
        <v>0</v>
      </c>
      <c r="J17" s="73">
        <f t="shared" si="3"/>
        <v>3312</v>
      </c>
      <c r="K17" s="74">
        <f>SUM(K9:K16)</f>
        <v>92</v>
      </c>
      <c r="L17" s="74">
        <f>SUM(L9:L16)</f>
        <v>28</v>
      </c>
      <c r="M17" s="74">
        <f>SUM(M9:M16)</f>
        <v>0</v>
      </c>
      <c r="N17" s="73">
        <f t="shared" si="4"/>
        <v>120</v>
      </c>
      <c r="O17" s="74">
        <f>SUM(O9:O16)</f>
        <v>0</v>
      </c>
      <c r="P17" s="74">
        <f>SUM(P9:P16)</f>
        <v>0</v>
      </c>
      <c r="Q17" s="73">
        <f t="shared" si="5"/>
        <v>120</v>
      </c>
      <c r="R17" s="73">
        <f t="shared" si="6"/>
        <v>3192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21005</v>
      </c>
      <c r="E18" s="186"/>
      <c r="F18" s="186">
        <v>1454</v>
      </c>
      <c r="G18" s="73">
        <f t="shared" si="2"/>
        <v>19551</v>
      </c>
      <c r="H18" s="62"/>
      <c r="I18" s="62"/>
      <c r="J18" s="73">
        <f>G18+H18-I18</f>
        <v>19551</v>
      </c>
      <c r="K18" s="62">
        <v>0</v>
      </c>
      <c r="L18" s="62"/>
      <c r="M18" s="62">
        <v>0</v>
      </c>
      <c r="N18" s="73">
        <f t="shared" si="4"/>
        <v>0</v>
      </c>
      <c r="O18" s="62"/>
      <c r="P18" s="62"/>
      <c r="Q18" s="73">
        <f>N18+O18-P18</f>
        <v>0</v>
      </c>
      <c r="R18" s="73">
        <f t="shared" si="6"/>
        <v>19551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>
        <v>8</v>
      </c>
      <c r="E22" s="188"/>
      <c r="F22" s="188"/>
      <c r="G22" s="73">
        <f t="shared" si="2"/>
        <v>8</v>
      </c>
      <c r="H22" s="64"/>
      <c r="I22" s="64"/>
      <c r="J22" s="73">
        <f t="shared" si="3"/>
        <v>8</v>
      </c>
      <c r="K22" s="64">
        <v>6</v>
      </c>
      <c r="L22" s="64">
        <v>1</v>
      </c>
      <c r="M22" s="64"/>
      <c r="N22" s="73">
        <f t="shared" si="4"/>
        <v>7</v>
      </c>
      <c r="O22" s="64"/>
      <c r="P22" s="64"/>
      <c r="Q22" s="73">
        <f t="shared" si="5"/>
        <v>7</v>
      </c>
      <c r="R22" s="7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8</v>
      </c>
      <c r="H25" s="65">
        <f t="shared" si="7"/>
        <v>0</v>
      </c>
      <c r="I25" s="65">
        <f t="shared" si="7"/>
        <v>0</v>
      </c>
      <c r="J25" s="66">
        <f t="shared" si="3"/>
        <v>8</v>
      </c>
      <c r="K25" s="65">
        <f t="shared" si="7"/>
        <v>6</v>
      </c>
      <c r="L25" s="65">
        <f t="shared" si="7"/>
        <v>1</v>
      </c>
      <c r="M25" s="65">
        <f t="shared" si="7"/>
        <v>0</v>
      </c>
      <c r="N25" s="66">
        <f t="shared" si="4"/>
        <v>7</v>
      </c>
      <c r="O25" s="65">
        <f t="shared" si="7"/>
        <v>0</v>
      </c>
      <c r="P25" s="65">
        <f t="shared" si="7"/>
        <v>0</v>
      </c>
      <c r="Q25" s="66">
        <f t="shared" si="5"/>
        <v>7</v>
      </c>
      <c r="R25" s="66">
        <f t="shared" si="6"/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602</v>
      </c>
      <c r="B39" s="368" t="s">
        <v>603</v>
      </c>
      <c r="C39" s="367" t="s">
        <v>604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605</v>
      </c>
      <c r="C40" s="357" t="s">
        <v>606</v>
      </c>
      <c r="D40" s="435">
        <f>D17+D18+D19+D25+D38+D39</f>
        <v>24323</v>
      </c>
      <c r="E40" s="435">
        <f>E17+E18+E19+E25+E38+E39</f>
        <v>2</v>
      </c>
      <c r="F40" s="435">
        <f aca="true" t="shared" si="13" ref="F40:R40">F17+F18+F19+F25+F38+F39</f>
        <v>1454</v>
      </c>
      <c r="G40" s="435">
        <f t="shared" si="13"/>
        <v>22871</v>
      </c>
      <c r="H40" s="435">
        <f>H17+H18+H19+H25+H38+H39</f>
        <v>0</v>
      </c>
      <c r="I40" s="435">
        <f>I17+I18+I19+I25+I38+I39</f>
        <v>0</v>
      </c>
      <c r="J40" s="435">
        <f t="shared" si="13"/>
        <v>22871</v>
      </c>
      <c r="K40" s="435">
        <f t="shared" si="13"/>
        <v>98</v>
      </c>
      <c r="L40" s="435">
        <f t="shared" si="13"/>
        <v>29</v>
      </c>
      <c r="M40" s="435">
        <f t="shared" si="13"/>
        <v>0</v>
      </c>
      <c r="N40" s="435">
        <f t="shared" si="13"/>
        <v>127</v>
      </c>
      <c r="O40" s="435">
        <f>O17+O18+O19+O25+O38+O39</f>
        <v>0</v>
      </c>
      <c r="P40" s="435">
        <f>P17+P18+P19+P25+P38+P39</f>
        <v>0</v>
      </c>
      <c r="Q40" s="435">
        <f t="shared" si="13"/>
        <v>127</v>
      </c>
      <c r="R40" s="435">
        <f t="shared" si="13"/>
        <v>22744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89" t="str">
        <f>'справка №1-БАЛАНС'!A98</f>
        <v>Дата на съставяне: 03.07.2015 г.</v>
      </c>
      <c r="C44" s="589"/>
      <c r="D44" s="353"/>
      <c r="E44" s="353"/>
      <c r="F44" s="353"/>
      <c r="G44" s="350"/>
      <c r="H44" s="354" t="s">
        <v>381</v>
      </c>
      <c r="I44" s="354"/>
      <c r="J44" s="354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4.25">
      <c r="A45" s="348"/>
      <c r="B45" s="348"/>
      <c r="C45" s="348"/>
      <c r="D45" s="526"/>
      <c r="E45" s="526"/>
      <c r="F45" s="526"/>
      <c r="G45" s="348"/>
      <c r="H45" s="348"/>
      <c r="I45" s="348"/>
      <c r="J45" s="44" t="s">
        <v>864</v>
      </c>
      <c r="K45" s="348"/>
      <c r="L45" s="348"/>
      <c r="M45" s="348"/>
      <c r="N45" s="348"/>
      <c r="O45" s="348"/>
      <c r="P45" s="44" t="s">
        <v>861</v>
      </c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3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  <mergeCell ref="B44:C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3">
      <selection activeCell="A1" sqref="A1:F11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7" t="str">
        <f>'справка №1-БАЛАНС'!E3</f>
        <v>БУЛЛЕНД ИНВЕСТМЪНТС АДСИЦ</v>
      </c>
      <c r="C3" s="618"/>
      <c r="D3" s="521" t="s">
        <v>2</v>
      </c>
      <c r="E3" s="106">
        <f>'справка №1-БАЛАНС'!H3</f>
        <v>131471738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4</v>
      </c>
      <c r="B4" s="615" t="str">
        <f>'справка №1-БАЛАНС'!E5</f>
        <v>01.01.2015 г. - 30.06.2015 г.</v>
      </c>
      <c r="C4" s="616"/>
      <c r="D4" s="522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609</v>
      </c>
      <c r="B5" s="491"/>
      <c r="C5" s="492"/>
      <c r="D5" s="106"/>
      <c r="E5" s="493" t="s">
        <v>610</v>
      </c>
    </row>
    <row r="6" spans="1:14" s="99" customFormat="1" ht="12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12">
      <c r="A10" s="391" t="s">
        <v>617</v>
      </c>
      <c r="B10" s="393"/>
      <c r="C10" s="103"/>
      <c r="D10" s="103"/>
      <c r="E10" s="119"/>
      <c r="F10" s="105"/>
    </row>
    <row r="11" spans="1:15" ht="12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12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79</v>
      </c>
      <c r="D16" s="118">
        <f>+D17+D18</f>
        <v>0</v>
      </c>
      <c r="E16" s="119">
        <f t="shared" si="0"/>
        <v>79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>
        <v>79</v>
      </c>
      <c r="D17" s="107"/>
      <c r="E17" s="119">
        <f t="shared" si="0"/>
        <v>79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79</v>
      </c>
      <c r="D19" s="103">
        <f>D11+D15+D16</f>
        <v>0</v>
      </c>
      <c r="E19" s="117">
        <f>E11+E15+E16</f>
        <v>79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638</v>
      </c>
      <c r="B23" s="397"/>
      <c r="C23" s="118"/>
      <c r="D23" s="103"/>
      <c r="E23" s="119"/>
      <c r="F23" s="105"/>
    </row>
    <row r="24" spans="1:15" ht="12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>
        <v>2465</v>
      </c>
      <c r="D28" s="107">
        <v>2465</v>
      </c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>
        <v>107</v>
      </c>
      <c r="D29" s="107">
        <v>107</v>
      </c>
      <c r="E29" s="119">
        <f t="shared" si="0"/>
        <v>0</v>
      </c>
      <c r="F29" s="105"/>
    </row>
    <row r="30" spans="1:6" ht="12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>
        <v>33</v>
      </c>
      <c r="D31" s="107">
        <v>33</v>
      </c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/>
      <c r="D35" s="107"/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205</v>
      </c>
      <c r="D38" s="104">
        <f>SUM(D39:D42)</f>
        <v>205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205</v>
      </c>
      <c r="D42" s="107">
        <v>205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2810</v>
      </c>
      <c r="D43" s="103">
        <f>D24+D28+D29+D31+D30+D32+D33+D38</f>
        <v>2810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2889</v>
      </c>
      <c r="D44" s="102">
        <f>D43+D21+D19+D9</f>
        <v>2810</v>
      </c>
      <c r="E44" s="117">
        <f>E43+E21+E19+E9</f>
        <v>79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24">
      <c r="A56" s="394" t="s">
        <v>693</v>
      </c>
      <c r="B56" s="395" t="s">
        <v>694</v>
      </c>
      <c r="C56" s="102">
        <f>C57+C59</f>
        <v>7696</v>
      </c>
      <c r="D56" s="102">
        <f>D57+D59</f>
        <v>0</v>
      </c>
      <c r="E56" s="118">
        <f t="shared" si="1"/>
        <v>7696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>
        <v>7696</v>
      </c>
      <c r="D57" s="107"/>
      <c r="E57" s="118">
        <f t="shared" si="1"/>
        <v>7696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12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>
        <v>26</v>
      </c>
      <c r="D64" s="107"/>
      <c r="E64" s="118">
        <f t="shared" si="1"/>
        <v>26</v>
      </c>
      <c r="F64" s="109"/>
    </row>
    <row r="65" spans="1:6" ht="12">
      <c r="A65" s="394" t="s">
        <v>708</v>
      </c>
      <c r="B65" s="395" t="s">
        <v>709</v>
      </c>
      <c r="C65" s="108">
        <v>26</v>
      </c>
      <c r="D65" s="108"/>
      <c r="E65" s="118">
        <f t="shared" si="1"/>
        <v>26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7722</v>
      </c>
      <c r="D66" s="102">
        <f>D52+D56+D61+D62+D63+D64</f>
        <v>0</v>
      </c>
      <c r="E66" s="118">
        <f t="shared" si="1"/>
        <v>7722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24">
      <c r="A75" s="394" t="s">
        <v>693</v>
      </c>
      <c r="B75" s="395" t="s">
        <v>723</v>
      </c>
      <c r="C75" s="102">
        <f>C76+C78</f>
        <v>1947</v>
      </c>
      <c r="D75" s="102">
        <f>D76+D78</f>
        <v>1947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>
        <v>1934</v>
      </c>
      <c r="D76" s="107">
        <v>1934</v>
      </c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>
        <v>13</v>
      </c>
      <c r="D78" s="107">
        <v>13</v>
      </c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387</v>
      </c>
      <c r="D85" s="103">
        <f>SUM(D86:D90)+D94</f>
        <v>387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119</v>
      </c>
      <c r="D87" s="107">
        <v>119</v>
      </c>
      <c r="E87" s="118">
        <f t="shared" si="1"/>
        <v>0</v>
      </c>
      <c r="F87" s="107"/>
    </row>
    <row r="88" spans="1:6" ht="12">
      <c r="A88" s="394" t="s">
        <v>747</v>
      </c>
      <c r="B88" s="395" t="s">
        <v>748</v>
      </c>
      <c r="C88" s="107">
        <v>6</v>
      </c>
      <c r="D88" s="107">
        <v>6</v>
      </c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>
        <v>10</v>
      </c>
      <c r="D89" s="107">
        <v>10</v>
      </c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251</v>
      </c>
      <c r="D90" s="102">
        <f>SUM(D91:D93)</f>
        <v>251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>
        <v>76</v>
      </c>
      <c r="D92" s="107">
        <v>76</v>
      </c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>
        <v>175</v>
      </c>
      <c r="D93" s="107">
        <v>175</v>
      </c>
      <c r="E93" s="118">
        <f t="shared" si="1"/>
        <v>0</v>
      </c>
      <c r="F93" s="107"/>
    </row>
    <row r="94" spans="1:6" ht="12">
      <c r="A94" s="394" t="s">
        <v>757</v>
      </c>
      <c r="B94" s="395" t="s">
        <v>758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3</v>
      </c>
      <c r="D95" s="107">
        <v>3</v>
      </c>
      <c r="E95" s="118">
        <f t="shared" si="1"/>
        <v>0</v>
      </c>
      <c r="F95" s="109"/>
    </row>
    <row r="96" spans="1:16" ht="12">
      <c r="A96" s="396" t="s">
        <v>761</v>
      </c>
      <c r="B96" s="405" t="s">
        <v>762</v>
      </c>
      <c r="C96" s="103">
        <f>C85+C80+C75+C71+C95</f>
        <v>2337</v>
      </c>
      <c r="D96" s="103">
        <f>D85+D80+D75+D71+D95</f>
        <v>2337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10059</v>
      </c>
      <c r="D97" s="103">
        <f>D96+D68+D66</f>
        <v>2337</v>
      </c>
      <c r="E97" s="103">
        <f>E96+E68+E66</f>
        <v>7722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89" t="str">
        <f>'справка №1-БАЛАНС'!A98</f>
        <v>Дата на съставяне: 03.07.2015 г.</v>
      </c>
      <c r="B109" s="589"/>
      <c r="C109" s="571" t="s">
        <v>381</v>
      </c>
      <c r="D109" s="571"/>
      <c r="E109" s="571"/>
      <c r="F109" s="571"/>
    </row>
    <row r="110" spans="1:6" ht="14.25">
      <c r="A110" s="383"/>
      <c r="B110" s="384"/>
      <c r="C110" s="383"/>
      <c r="D110" s="44" t="s">
        <v>864</v>
      </c>
      <c r="E110" s="383"/>
      <c r="F110" s="385"/>
    </row>
    <row r="111" spans="1:6" ht="12">
      <c r="A111" s="383"/>
      <c r="B111" s="384"/>
      <c r="C111" s="570"/>
      <c r="D111" s="570"/>
      <c r="E111" s="570"/>
      <c r="F111" s="570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0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861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:J3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9" t="str">
        <f>'справка №1-БАЛАНС'!E3</f>
        <v>БУЛЛЕНД ИНВЕСТМЪНТС АДСИЦ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131471738</v>
      </c>
    </row>
    <row r="5" spans="1:9" ht="15">
      <c r="A5" s="496" t="s">
        <v>4</v>
      </c>
      <c r="B5" s="620" t="str">
        <f>'справка №1-БАЛАНС'!E5</f>
        <v>01.01.2015 г. - 30.06.2015 г.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783</v>
      </c>
    </row>
    <row r="7" spans="1:9" s="515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5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6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793</v>
      </c>
      <c r="B12" s="89" t="s">
        <v>794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806</v>
      </c>
      <c r="B21" s="89" t="s">
        <v>807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808</v>
      </c>
      <c r="B22" s="89" t="s">
        <v>809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810</v>
      </c>
      <c r="B23" s="89" t="s">
        <v>811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581</v>
      </c>
      <c r="B26" s="91" t="s">
        <v>816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574" t="str">
        <f>'справка №1-БАЛАНС'!A98</f>
        <v>Дата на съставяне: 03.07.2015 г.</v>
      </c>
      <c r="B30" s="622"/>
      <c r="C30" s="622"/>
      <c r="D30" s="454" t="s">
        <v>818</v>
      </c>
      <c r="E30" s="621"/>
      <c r="F30" s="621"/>
      <c r="G30" s="621"/>
      <c r="H30" s="418" t="s">
        <v>780</v>
      </c>
      <c r="I30" s="621"/>
      <c r="J30" s="621"/>
    </row>
    <row r="31" spans="1:9" s="516" customFormat="1" ht="14.25">
      <c r="A31" s="348"/>
      <c r="B31" s="386"/>
      <c r="C31" s="348"/>
      <c r="D31" s="518"/>
      <c r="E31" s="44" t="s">
        <v>864</v>
      </c>
      <c r="F31" s="518"/>
      <c r="G31" s="518"/>
      <c r="H31" s="518"/>
      <c r="I31" s="44" t="s">
        <v>861</v>
      </c>
    </row>
    <row r="32" spans="1:9" s="516" customFormat="1" ht="12">
      <c r="A32" s="348"/>
      <c r="B32" s="386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3">
      <selection activeCell="A1" sqref="A1:F44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БУЛЛЕНД ИНВЕСТМЪНТС АДСИЦ</v>
      </c>
      <c r="C5" s="626"/>
      <c r="D5" s="626"/>
      <c r="E5" s="565" t="s">
        <v>2</v>
      </c>
      <c r="F5" s="448">
        <f>'справка №1-БАЛАНС'!H3</f>
        <v>131471738</v>
      </c>
    </row>
    <row r="6" spans="1:13" ht="15" customHeight="1">
      <c r="A6" s="26" t="s">
        <v>821</v>
      </c>
      <c r="B6" s="627" t="str">
        <f>'справка №1-БАЛАНС'!E5</f>
        <v>01.01.2015 г. - 30.06.2015 г.</v>
      </c>
      <c r="C6" s="627"/>
      <c r="D6" s="505"/>
      <c r="E6" s="564" t="s">
        <v>3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8"/>
      <c r="D12" s="438"/>
      <c r="E12" s="438"/>
      <c r="F12" s="440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39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5" t="s">
        <v>831</v>
      </c>
      <c r="B14" s="39"/>
      <c r="C14" s="427"/>
      <c r="D14" s="427"/>
      <c r="E14" s="427"/>
      <c r="F14" s="439"/>
    </row>
    <row r="15" spans="1:6" ht="12.75">
      <c r="A15" s="35" t="s">
        <v>543</v>
      </c>
      <c r="B15" s="39"/>
      <c r="C15" s="438"/>
      <c r="D15" s="438"/>
      <c r="E15" s="438"/>
      <c r="F15" s="440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39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5" t="s">
        <v>833</v>
      </c>
      <c r="B17" s="39"/>
      <c r="C17" s="427"/>
      <c r="D17" s="427"/>
      <c r="E17" s="427"/>
      <c r="F17" s="439"/>
    </row>
    <row r="18" spans="1:6" ht="12.75">
      <c r="A18" s="35" t="s">
        <v>543</v>
      </c>
      <c r="B18" s="39"/>
      <c r="C18" s="438"/>
      <c r="D18" s="438"/>
      <c r="E18" s="438"/>
      <c r="F18" s="440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39">
        <f>SUM(F18:F18)</f>
        <v>0</v>
      </c>
      <c r="G19" s="511"/>
      <c r="H19" s="511"/>
      <c r="I19" s="511"/>
      <c r="J19" s="511"/>
      <c r="K19" s="511"/>
      <c r="L19" s="511"/>
      <c r="M19" s="511"/>
      <c r="N19" s="511"/>
      <c r="O19" s="511"/>
      <c r="P19" s="511"/>
    </row>
    <row r="20" spans="1:6" ht="18.75" customHeight="1">
      <c r="A20" s="35" t="s">
        <v>835</v>
      </c>
      <c r="B20" s="39"/>
      <c r="C20" s="427"/>
      <c r="D20" s="427"/>
      <c r="E20" s="427"/>
      <c r="F20" s="439"/>
    </row>
    <row r="21" spans="1:6" ht="12.75">
      <c r="A21" s="35" t="s">
        <v>543</v>
      </c>
      <c r="B21" s="39"/>
      <c r="C21" s="438"/>
      <c r="D21" s="438"/>
      <c r="E21" s="438"/>
      <c r="F21" s="440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39">
        <f>SUM(F21:F21)</f>
        <v>0</v>
      </c>
      <c r="G22" s="511"/>
      <c r="H22" s="511"/>
      <c r="I22" s="511"/>
      <c r="J22" s="511"/>
      <c r="K22" s="511"/>
      <c r="L22" s="511"/>
      <c r="M22" s="511"/>
      <c r="N22" s="511"/>
      <c r="O22" s="511"/>
      <c r="P22" s="511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39">
        <f>F22+F19+F16+F13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6" ht="15" customHeight="1">
      <c r="A24" s="33" t="s">
        <v>840</v>
      </c>
      <c r="B24" s="38"/>
      <c r="C24" s="427"/>
      <c r="D24" s="427"/>
      <c r="E24" s="427"/>
      <c r="F24" s="439"/>
    </row>
    <row r="25" spans="1:6" ht="14.25" customHeight="1">
      <c r="A25" s="35" t="s">
        <v>828</v>
      </c>
      <c r="B25" s="39"/>
      <c r="C25" s="427"/>
      <c r="D25" s="427"/>
      <c r="E25" s="427"/>
      <c r="F25" s="439"/>
    </row>
    <row r="26" spans="1:6" ht="12.75">
      <c r="A26" s="35" t="s">
        <v>829</v>
      </c>
      <c r="B26" s="39"/>
      <c r="C26" s="438"/>
      <c r="D26" s="438"/>
      <c r="E26" s="438"/>
      <c r="F26" s="440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39">
        <f>SUM(F26:F26)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5.75" customHeight="1">
      <c r="A28" s="35" t="s">
        <v>831</v>
      </c>
      <c r="B28" s="39"/>
      <c r="C28" s="427"/>
      <c r="D28" s="427"/>
      <c r="E28" s="427"/>
      <c r="F28" s="439"/>
    </row>
    <row r="29" spans="1:6" ht="12.75">
      <c r="A29" s="35" t="s">
        <v>543</v>
      </c>
      <c r="B29" s="39"/>
      <c r="C29" s="438"/>
      <c r="D29" s="438"/>
      <c r="E29" s="438"/>
      <c r="F29" s="440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39">
        <f>SUM(F29:F29)</f>
        <v>0</v>
      </c>
      <c r="G30" s="511"/>
      <c r="H30" s="511"/>
      <c r="I30" s="511"/>
      <c r="J30" s="511"/>
      <c r="K30" s="511"/>
      <c r="L30" s="511"/>
      <c r="M30" s="511"/>
      <c r="N30" s="511"/>
      <c r="O30" s="511"/>
      <c r="P30" s="511"/>
    </row>
    <row r="31" spans="1:6" ht="15" customHeight="1">
      <c r="A31" s="35" t="s">
        <v>833</v>
      </c>
      <c r="B31" s="39"/>
      <c r="C31" s="427"/>
      <c r="D31" s="427"/>
      <c r="E31" s="427"/>
      <c r="F31" s="439"/>
    </row>
    <row r="32" spans="1:6" ht="12.75">
      <c r="A32" s="35" t="s">
        <v>543</v>
      </c>
      <c r="B32" s="39"/>
      <c r="C32" s="438"/>
      <c r="D32" s="438"/>
      <c r="E32" s="438"/>
      <c r="F32" s="440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39">
        <f>SUM(F32:F32)</f>
        <v>0</v>
      </c>
      <c r="G33" s="511"/>
      <c r="H33" s="511"/>
      <c r="I33" s="511"/>
      <c r="J33" s="511"/>
      <c r="K33" s="511"/>
      <c r="L33" s="511"/>
      <c r="M33" s="511"/>
      <c r="N33" s="511"/>
      <c r="O33" s="511"/>
      <c r="P33" s="511"/>
    </row>
    <row r="34" spans="1:6" ht="12.75" customHeight="1">
      <c r="A34" s="35" t="s">
        <v>835</v>
      </c>
      <c r="B34" s="39"/>
      <c r="C34" s="427"/>
      <c r="D34" s="427"/>
      <c r="E34" s="427"/>
      <c r="F34" s="439"/>
    </row>
    <row r="35" spans="1:6" ht="12.75">
      <c r="A35" s="35" t="s">
        <v>543</v>
      </c>
      <c r="B35" s="39"/>
      <c r="C35" s="438"/>
      <c r="D35" s="438"/>
      <c r="E35" s="438"/>
      <c r="F35" s="440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39">
        <f>SUM(F35:F35)</f>
        <v>0</v>
      </c>
      <c r="G36" s="511"/>
      <c r="H36" s="511"/>
      <c r="I36" s="511"/>
      <c r="J36" s="511"/>
      <c r="K36" s="511"/>
      <c r="L36" s="511"/>
      <c r="M36" s="511"/>
      <c r="N36" s="511"/>
      <c r="O36" s="511"/>
      <c r="P36" s="511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39">
        <f>F36+F33+F30+F27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574" t="str">
        <f>'справка №1-БАЛАНС'!A98</f>
        <v>Дата на съставяне: 03.07.2015 г.</v>
      </c>
      <c r="B39" s="449"/>
      <c r="C39" s="628" t="s">
        <v>818</v>
      </c>
      <c r="D39" s="628"/>
      <c r="E39" s="628"/>
      <c r="F39" s="628"/>
    </row>
    <row r="40" spans="1:6" ht="14.25">
      <c r="A40" s="512"/>
      <c r="B40" s="513"/>
      <c r="C40" s="512"/>
      <c r="D40" s="44" t="s">
        <v>864</v>
      </c>
      <c r="E40" s="512"/>
      <c r="F40" s="512"/>
    </row>
    <row r="41" spans="1:6" ht="14.25">
      <c r="A41" s="512"/>
      <c r="B41" s="513"/>
      <c r="C41" s="512"/>
      <c r="D41" s="44"/>
      <c r="E41" s="512"/>
      <c r="F41" s="512"/>
    </row>
    <row r="42" spans="1:6" ht="12.75">
      <c r="A42" s="512"/>
      <c r="B42" s="513"/>
      <c r="C42" s="628" t="s">
        <v>780</v>
      </c>
      <c r="D42" s="628"/>
      <c r="E42" s="628"/>
      <c r="F42" s="628"/>
    </row>
    <row r="43" spans="3:5" ht="14.25">
      <c r="C43" s="512"/>
      <c r="D43" s="44" t="s">
        <v>861</v>
      </c>
      <c r="E43" s="512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/>
  <pageMargins left="0.2362204724409449" right="0.2362204724409449" top="0.2362204724409449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vmihailova</cp:lastModifiedBy>
  <cp:lastPrinted>2015-07-20T10:08:20Z</cp:lastPrinted>
  <dcterms:created xsi:type="dcterms:W3CDTF">2000-06-29T12:02:40Z</dcterms:created>
  <dcterms:modified xsi:type="dcterms:W3CDTF">2015-07-20T10:08:26Z</dcterms:modified>
  <cp:category/>
  <cp:version/>
  <cp:contentType/>
  <cp:contentStatus/>
</cp:coreProperties>
</file>