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060" windowHeight="4320" tabRatio="601" activeTab="0"/>
  </bookViews>
  <sheets>
    <sheet name="ОПР " sheetId="1" r:id="rId1"/>
    <sheet name="баланс " sheetId="2" r:id="rId2"/>
    <sheet name="ОПП " sheetId="3" r:id="rId3"/>
    <sheet name="ОСК" sheetId="4" r:id="rId4"/>
    <sheet name="бележки" sheetId="5" r:id="rId5"/>
  </sheets>
  <definedNames/>
  <calcPr fullCalcOnLoad="1"/>
</workbook>
</file>

<file path=xl/sharedStrings.xml><?xml version="1.0" encoding="utf-8"?>
<sst xmlns="http://schemas.openxmlformats.org/spreadsheetml/2006/main" count="529" uniqueCount="385">
  <si>
    <t>Приходи от лихви - депозити и дългови ценни книжа</t>
  </si>
  <si>
    <t>общо:</t>
  </si>
  <si>
    <t>Разходи за външни услуги</t>
  </si>
  <si>
    <t>Разходи за заплати</t>
  </si>
  <si>
    <t>Разходи за осигуровки</t>
  </si>
  <si>
    <t>Задължения към осигурителни предприятия</t>
  </si>
  <si>
    <t xml:space="preserve">Бележка </t>
  </si>
  <si>
    <t>Текуща</t>
  </si>
  <si>
    <t xml:space="preserve">Предходна </t>
  </si>
  <si>
    <t>Бележка</t>
  </si>
  <si>
    <t>№</t>
  </si>
  <si>
    <t>година</t>
  </si>
  <si>
    <t>Общо:</t>
  </si>
  <si>
    <t>Парични средства</t>
  </si>
  <si>
    <t>Текущи задължения</t>
  </si>
  <si>
    <t>BGN</t>
  </si>
  <si>
    <t>- в лева</t>
  </si>
  <si>
    <t>- във валута</t>
  </si>
  <si>
    <t>Парични средства по разплащателни сметки</t>
  </si>
  <si>
    <t>Финансови приходи</t>
  </si>
  <si>
    <t>Финансови разходи</t>
  </si>
  <si>
    <t>Разходи за персонала</t>
  </si>
  <si>
    <t>Печалба/(загуба) преди данъци</t>
  </si>
  <si>
    <t>Данъци</t>
  </si>
  <si>
    <t>Отчетна валута</t>
  </si>
  <si>
    <t xml:space="preserve"> </t>
  </si>
  <si>
    <t>Разходи за материали и външни услуги</t>
  </si>
  <si>
    <t>Нетна печалба/(загуба) след данъци</t>
  </si>
  <si>
    <t>Изпълнителен директор</t>
  </si>
  <si>
    <t>Основен капитал</t>
  </si>
  <si>
    <t>Нетен резултат от финансова дейност</t>
  </si>
  <si>
    <t>Мария Николова</t>
  </si>
  <si>
    <t>Главен счетоводител:</t>
  </si>
  <si>
    <t>НА "БУЛЛЕНД ИНВЕСТМЪНТС" АДСИЦ</t>
  </si>
  <si>
    <t>Инвестиционни имоти</t>
  </si>
  <si>
    <t xml:space="preserve">                  Мария Николова</t>
  </si>
  <si>
    <t>Съставител:</t>
  </si>
  <si>
    <t>1. ОРГАНИЗАЦИЯ И ДЕЙНОСТ</t>
  </si>
  <si>
    <t>3. СЧЕТОВОДНА ПОЛИТИКА</t>
  </si>
  <si>
    <t xml:space="preserve"> - разходи за административни такси</t>
  </si>
  <si>
    <t xml:space="preserve"> - заплати и осигуровки на персонал по трудов договор и договор за управление</t>
  </si>
  <si>
    <t>Други вземания</t>
  </si>
  <si>
    <t>5. ДЪЛГОВИ ЦЕННИ КНИЖА</t>
  </si>
  <si>
    <t>категория на земята</t>
  </si>
  <si>
    <t>брой  на имотите</t>
  </si>
  <si>
    <t>площ /дка/</t>
  </si>
  <si>
    <t>I  категория</t>
  </si>
  <si>
    <t>II  категория</t>
  </si>
  <si>
    <t>III  категория</t>
  </si>
  <si>
    <t>IV категория</t>
  </si>
  <si>
    <t>V категория</t>
  </si>
  <si>
    <t>VI категория</t>
  </si>
  <si>
    <t>VII категория</t>
  </si>
  <si>
    <t>VIII категория</t>
  </si>
  <si>
    <t>X категория</t>
  </si>
  <si>
    <t>Финансовите отчети са одобрени от Ръководството на дружеството и са подписани  от негово име от:</t>
  </si>
  <si>
    <t>ОТЧЕТ ЗА ПАРИЧНИТЕ ПОТОЦИ</t>
  </si>
  <si>
    <t>Текуща година</t>
  </si>
  <si>
    <t>Предходна година</t>
  </si>
  <si>
    <t>Нетен паричен поток от финансова дейност</t>
  </si>
  <si>
    <t xml:space="preserve">Нетен паричен поток </t>
  </si>
  <si>
    <t>Парични средства в началото на периода</t>
  </si>
  <si>
    <t>Парични средства в края на периода</t>
  </si>
  <si>
    <t>Парични потоци от оперативна дейност</t>
  </si>
  <si>
    <t>Плащания на доставчици</t>
  </si>
  <si>
    <t>Нетен паричен поток от оперативна дейност</t>
  </si>
  <si>
    <t>Парични потоци от инвестиционна дейност</t>
  </si>
  <si>
    <t>Покупка на инвестиционни имоти</t>
  </si>
  <si>
    <t>Постъпления от издаване на собствени акции</t>
  </si>
  <si>
    <t>Паричен поток от лихви, комисионни и други подобни</t>
  </si>
  <si>
    <t>Нетен паричен поток от инвестиционна дейност</t>
  </si>
  <si>
    <t>Други постъпления/плащания от инвестиционна дейност</t>
  </si>
  <si>
    <t>ОТЧЕТ ЗА СОБСТВЕНИЯ КАПИТАЛ</t>
  </si>
  <si>
    <t>Печалба</t>
  </si>
  <si>
    <t>Общо</t>
  </si>
  <si>
    <t>НА  "БУЛЛЕНД ИНВЕСТМЪНТС" АДСИЦ</t>
  </si>
  <si>
    <t>Изменение за сметка на собствениците, в т.ч.</t>
  </si>
  <si>
    <t>Нетна печалба за периода</t>
  </si>
  <si>
    <t>Изпълнителен директор:</t>
  </si>
  <si>
    <t>Финансовите отчети са представени в български лева (BGN).</t>
  </si>
  <si>
    <t xml:space="preserve">Съгласно изискванията на българското законодателство, дружеството води счетоводните си регистри в български лева. </t>
  </si>
  <si>
    <t xml:space="preserve"> Основните разходи на дружеството са формирани от:</t>
  </si>
  <si>
    <t>%</t>
  </si>
  <si>
    <t>Ловеч</t>
  </si>
  <si>
    <t>Плевен</t>
  </si>
  <si>
    <t>Силистра</t>
  </si>
  <si>
    <t>Сливен</t>
  </si>
  <si>
    <t>Стара Загора</t>
  </si>
  <si>
    <t>Шумен</t>
  </si>
  <si>
    <t>Ямбол</t>
  </si>
  <si>
    <t>2. БАЗА ЗА ИЗГОТВЯНЕ НА ФИНАНСОВИТЕ ОТЧЕТИ</t>
  </si>
  <si>
    <t>Област</t>
  </si>
  <si>
    <t>Парични средства в каса</t>
  </si>
  <si>
    <t>Отчетна стойност</t>
  </si>
  <si>
    <t>Придобити</t>
  </si>
  <si>
    <t>Изписани</t>
  </si>
  <si>
    <t>Амортизация</t>
  </si>
  <si>
    <t>Амортизация за годината</t>
  </si>
  <si>
    <t>Изписана</t>
  </si>
  <si>
    <t xml:space="preserve">Балансова стойност </t>
  </si>
  <si>
    <t>Нематериални активи</t>
  </si>
  <si>
    <t>Разходи за амортизации</t>
  </si>
  <si>
    <t>Продажба на инвестиционни имоти</t>
  </si>
  <si>
    <t>Постъпления/плащания на финансови активи</t>
  </si>
  <si>
    <t>Описание</t>
  </si>
  <si>
    <t xml:space="preserve">Актив </t>
  </si>
  <si>
    <t>Код</t>
  </si>
  <si>
    <t>Валута</t>
  </si>
  <si>
    <t>Брой</t>
  </si>
  <si>
    <t>IХ категория</t>
  </si>
  <si>
    <t>Велико Търново</t>
  </si>
  <si>
    <t>Враца</t>
  </si>
  <si>
    <t>Габрово</t>
  </si>
  <si>
    <t>Разград</t>
  </si>
  <si>
    <t>Хасково</t>
  </si>
  <si>
    <t>- Държавни ценни книжа – България</t>
  </si>
  <si>
    <t>ДЦК</t>
  </si>
  <si>
    <t>Премийни резерви при емитиране на ценни книжа</t>
  </si>
  <si>
    <t>Варна</t>
  </si>
  <si>
    <t>Пловдив</t>
  </si>
  <si>
    <t>Русе</t>
  </si>
  <si>
    <t>Нефинансови разходи</t>
  </si>
  <si>
    <t>Други финансови разходи</t>
  </si>
  <si>
    <t>Други разходи</t>
  </si>
  <si>
    <t>Площ /дка/</t>
  </si>
  <si>
    <t>Изменението в капитал за периода е следното:</t>
  </si>
  <si>
    <t>земеделски земи:</t>
  </si>
  <si>
    <t xml:space="preserve">Задължения към доставчици и клиенти </t>
  </si>
  <si>
    <t>София</t>
  </si>
  <si>
    <t>Вземания по финансов лизинг</t>
  </si>
  <si>
    <t>Бургас</t>
  </si>
  <si>
    <t>Изплатени дивиденти</t>
  </si>
  <si>
    <t>балансова цена на дка</t>
  </si>
  <si>
    <t>Финансови активи обявени за продажба</t>
  </si>
  <si>
    <t>* по договор за лизинг от 10.12.2007г. , недвижим имот с масивна сграда в землището на село Пчелиново, общ. Гурково, обл. Стара Загора - 12 399 м.кв.</t>
  </si>
  <si>
    <t>Приходи от лихви - финансов лизинг</t>
  </si>
  <si>
    <t>Приходи от продажба на инвестиционни имоти - земеделски земи</t>
  </si>
  <si>
    <t>Разходи от продажба на инвестиционни имоти</t>
  </si>
  <si>
    <t xml:space="preserve">Разходи от начислени банкови такси </t>
  </si>
  <si>
    <t>Разходи от продажба на инвестиционни имоти - земеделски земи</t>
  </si>
  <si>
    <t>Разходи от валутни операции</t>
  </si>
  <si>
    <t xml:space="preserve">1 ЕUR </t>
  </si>
  <si>
    <t>1.95583 лв.</t>
  </si>
  <si>
    <t xml:space="preserve">1 USD </t>
  </si>
  <si>
    <t>площ /кв. м./</t>
  </si>
  <si>
    <t xml:space="preserve">офис на 4 нива, гр. София, Район "Красно село",  </t>
  </si>
  <si>
    <t>Приходите се отразяват във финансовия резултат за периода, през който е осъществена операцията, независимо от периода  на изплащането й.</t>
  </si>
  <si>
    <t>Сделка в чуждестранна валута се записва при първоначално признаване в отчетната валута, като към сумата в чуждестранна валута се прилага</t>
  </si>
  <si>
    <t>обменния курс между отчетната и чуждата валута към датата на сделката.</t>
  </si>
  <si>
    <t xml:space="preserve">Свързани лица съгласно МСС 24, се считат лицата при които едната от страните има възможност да упражнява контрол или значително влияние върху </t>
  </si>
  <si>
    <t>другата при взимането на финансови или оперативни решения.</t>
  </si>
  <si>
    <t xml:space="preserve">Съгласно Закона за корпоративно подоходно облагане лицензираните дружеставата със специална инвестиционна цел по Закона за дружествата със </t>
  </si>
  <si>
    <t>специална инвестиционна цел не се облагат с корпоративен данък и разпределят 90 на сто от печалбата определена по реда на чл. 10 ал.3 от ЗДСИЦ,</t>
  </si>
  <si>
    <t>за финансовата година като дивидент.</t>
  </si>
  <si>
    <t>процентно отношение спрямо общо секюритизираните както следва:</t>
  </si>
  <si>
    <t>Булленд Инвестмънтс АДСИЦ формира премийни резерви при емитиране на ценни книжа в размер на 2 110 544 лв. като резултат от разликата  между</t>
  </si>
  <si>
    <t>номиналната и емисионната стойност на емитираните нови 12 517 889 броя акции. при последните две увеличения на капитала през месец август 2006г.</t>
  </si>
  <si>
    <t>и месец ноември 2007г.</t>
  </si>
  <si>
    <t>Съгласно чл.175 от ЗКПО Лицензираните дружества със специална инведстиционна цел по Закона за дружествата със специална инвестиционна цел</t>
  </si>
  <si>
    <t>не се облагат с корпоративен данък.</t>
  </si>
  <si>
    <t>ДЦК XS 0145624432 падеж 15.01.2013г., лихвен % -  7.5%</t>
  </si>
  <si>
    <t>лв.</t>
  </si>
  <si>
    <t>Приходи от аренда и наем на земеделски земи</t>
  </si>
  <si>
    <t>Други задължения</t>
  </si>
  <si>
    <t>Задължения за начислени дивиденти на акционери</t>
  </si>
  <si>
    <t>Разпраделение на печалба за дивиденти</t>
  </si>
  <si>
    <t>балансова стойност в лева</t>
  </si>
  <si>
    <t>Разходи за местни данъци и такси</t>
  </si>
  <si>
    <t>Програмни</t>
  </si>
  <si>
    <t>продукти</t>
  </si>
  <si>
    <t>Други ДНА</t>
  </si>
  <si>
    <t>УПИ - с. Леденик , обл. Велико Търново</t>
  </si>
  <si>
    <t xml:space="preserve">и.ч. от дворно място, гр. София, Район "Красно село",  </t>
  </si>
  <si>
    <t xml:space="preserve">"Булленд Инвестмънтс" АДСИЦ е учредено на 9 август 2005 г.  със седалище и адрес на управление: гр. София, бул. "Витоша" № 56, ет.2, ап.3, вписано в  </t>
  </si>
  <si>
    <t xml:space="preserve"> - възнаграждение за обслужващо дружество</t>
  </si>
  <si>
    <t>балансова стойност /лв/</t>
  </si>
  <si>
    <t>Неприспаднат данъчен кредит по ЗДДС</t>
  </si>
  <si>
    <t xml:space="preserve">Инвестиционните имоти се оценяват първоначално по цена на придобиване, която включва покупната цена и всички разходи по сделката. </t>
  </si>
  <si>
    <t xml:space="preserve">Последващите разходи, свързани с инвестиционния имот се прибавят към балансовата стойност, с цел получаване на бъдещи икономически </t>
  </si>
  <si>
    <t xml:space="preserve">изгоди, които превишават първоначалната цена на придобиване на съществуващия имот. </t>
  </si>
  <si>
    <t xml:space="preserve">Инвестиционните имоти придобити от дружеството са земи и сграда, с цел увеличаване стойността на капитала  и получаване на приходи от наеми. </t>
  </si>
  <si>
    <t>Последващата оценка на инвестиционните имоти се извършва като се използва модела на справедливата стойност.</t>
  </si>
  <si>
    <t xml:space="preserve">Оценката на инвестиционните имоти по справедлива стойност се извършва от лицензиран оценител, съгласно чл. 19 ал.1 от ЗДСИЦ.   </t>
  </si>
  <si>
    <t>Разходи за придобиване на дълготрайни активи</t>
  </si>
  <si>
    <t>* по договор за лизинг от 22.06.2009г. , апартаменти и паркоместа гр.София, бул.Ботевградско шосе</t>
  </si>
  <si>
    <t>* годишната лихва по договора е 11%, със срок на погасяване на лизинговите вноски 60 месеца.</t>
  </si>
  <si>
    <t xml:space="preserve">* по договор за лизинг от 08.05.2009г. , аптека в гр.Стара Загора  </t>
  </si>
  <si>
    <t>Други финансови приходи</t>
  </si>
  <si>
    <t>Разходи от преоценка на инвестиционни имоти</t>
  </si>
  <si>
    <t>УПИ - в гр. София, землището на с.Обеля, район "Връбница"</t>
  </si>
  <si>
    <t>* по договор за лизинг от 22.10.2009г. , поземлен имот - стопански двор в землището на гр. Твърдица,  обл. Сливен - 24 670 м.кв.</t>
  </si>
  <si>
    <t>Вземания по договори за аренда и наем на земеделска земя</t>
  </si>
  <si>
    <t>Приходи от лихви от притежавани дългови ценни книжа</t>
  </si>
  <si>
    <t>Приходи от лихви по депозити</t>
  </si>
  <si>
    <t>Приходи от лихви по договори за финансов лизинг</t>
  </si>
  <si>
    <t>Приходи от наеми на неземеделски имоти</t>
  </si>
  <si>
    <t>ОТЧЕТ ЗА ВСЕОБХВАТНИЯ ДОХОД</t>
  </si>
  <si>
    <t xml:space="preserve">  ОТЧEТ ЗА ФИНАНСОВОТО СЪСТОЯНИЕ</t>
  </si>
  <si>
    <t>БЕЛЕЖКИ КЪМ БАЛАНС И ОТЧЕТ ЗА ДОХОДИТЕ НА "БУЛЛЕНД ИНВЕСТМЪНТС" АДСИЦ</t>
  </si>
  <si>
    <r>
      <t>Оценка на приходите</t>
    </r>
    <r>
      <rPr>
        <sz val="12"/>
        <rFont val="Times New Roman"/>
        <family val="1"/>
      </rPr>
      <t xml:space="preserve"> - Приходът се определя по справедливата стойност на полученото или подлежащото на получаване възнаграждение под формата</t>
    </r>
  </si>
  <si>
    <t>на парични средства или парични еквиваленти. Основните приходи на Дружеството са от  преоценки, продажби и получени аренди на инвестиционни</t>
  </si>
  <si>
    <t xml:space="preserve">Част от дейността  на Булленд Инвестмънтс АДСИЦ е насочена към реализирането на двата проекта по строителството на сгради с търговско </t>
  </si>
  <si>
    <t xml:space="preserve">Признаване на приходите и разходите </t>
  </si>
  <si>
    <t xml:space="preserve">имоти, приходи от лихви по сключени договори за финансов лизинг, приходи от лихви по дългови ценни книжа и приходи от лихви по депозити. </t>
  </si>
  <si>
    <r>
      <t>Разходите</t>
    </r>
    <r>
      <rPr>
        <sz val="12"/>
        <rFont val="Times New Roman"/>
        <family val="1"/>
      </rPr>
      <t xml:space="preserve"> се начисляват текущо и оповестяват в Отчета за всеобхватния доходит, обхващайки целия период до края на финансовия период.</t>
    </r>
  </si>
  <si>
    <t xml:space="preserve">Ефекти от промяна във валутните курсове </t>
  </si>
  <si>
    <t>Всички разлики, произтичащи от промяна на валутните курсове се отразяват в Отчета за всеобхватния доход.</t>
  </si>
  <si>
    <t xml:space="preserve">Сделки със свързани лица </t>
  </si>
  <si>
    <t xml:space="preserve">Справедливата стойност на инвестиционния имот отразява условията на пазара към датата на отчета за финансовото състояние и цената по </t>
  </si>
  <si>
    <t>която, имотът може да бъде разменен между две страни при слючване на сделка.</t>
  </si>
  <si>
    <t>Измененията в справедливите стойности на инвестиционните имоти се отчитат в отчета за всеобхватния доход.</t>
  </si>
  <si>
    <t xml:space="preserve">Автосалон, автосервиз, магазин за авточасти и кафе - с. Леденик </t>
  </si>
  <si>
    <t xml:space="preserve">Съгласно сключена спогодба сградите и сервизните помещения са предназначени за дългосрочно </t>
  </si>
  <si>
    <t>отдаване под наем на "Нисан София" ЕООД.</t>
  </si>
  <si>
    <t xml:space="preserve">Натрупаните разходи по обекти са както следва: </t>
  </si>
  <si>
    <t>* Монтажно съоръжение - метално хале в кв.Обеля, гр.София</t>
  </si>
  <si>
    <t>* Автосервиз в кв.Обеля, гр.София</t>
  </si>
  <si>
    <t>Печалби от преоценка на имоти, машини и съоръжения и НМДА</t>
  </si>
  <si>
    <t>Сума на всеобхватния доход за периода</t>
  </si>
  <si>
    <t>Тенекеджийска работилница в с.Леденика, общ.Велико Търново</t>
  </si>
  <si>
    <t>Блокирани парични средства /Депозити/</t>
  </si>
  <si>
    <t>Плащания свързани с възнаграждения</t>
  </si>
  <si>
    <t>Платен/възстановен данък върху добавената стойност</t>
  </si>
  <si>
    <t xml:space="preserve">Плащания свързани със строителство </t>
  </si>
  <si>
    <t>ДДС за внасяне</t>
  </si>
  <si>
    <t>Вземания от лихви по депозити до 3 месеца</t>
  </si>
  <si>
    <t>Вземания от клиенти и доставчици</t>
  </si>
  <si>
    <t>Акционерен капитал</t>
  </si>
  <si>
    <t>Неразпределена печалба от минали години</t>
  </si>
  <si>
    <t>Финансов резултат от текущия период</t>
  </si>
  <si>
    <t>(лева)</t>
  </si>
  <si>
    <t>СЪДЪРЖАНИЕ</t>
  </si>
  <si>
    <t>А. Нетекущи активи</t>
  </si>
  <si>
    <t>Активи</t>
  </si>
  <si>
    <t>Б. Текущи активи</t>
  </si>
  <si>
    <t>Общо нетекущи активи:</t>
  </si>
  <si>
    <t>Общо текущи активи:</t>
  </si>
  <si>
    <t>Общо активи:</t>
  </si>
  <si>
    <t>Капитал и пасиви</t>
  </si>
  <si>
    <t>А. Собствен капитал</t>
  </si>
  <si>
    <t>Сума на собствения капитал</t>
  </si>
  <si>
    <t>Б. Текущи пасиви</t>
  </si>
  <si>
    <t>Общо текущи пасиви</t>
  </si>
  <si>
    <t>Общо собствен капитал и пасиви</t>
  </si>
  <si>
    <t>Нетен резултат от обичайната дейност</t>
  </si>
  <si>
    <t>Премии от емисия</t>
  </si>
  <si>
    <t>Разходи за материали</t>
  </si>
  <si>
    <t>* по договор за лизинг от 01.09.2011г. , апартамент в гр. София, жк. Дианабад</t>
  </si>
  <si>
    <t>* годишната лихва по договора е 10%, със срок на погасяване на лизинговите вноски 72 месеца.</t>
  </si>
  <si>
    <t xml:space="preserve"> 31.12.2011</t>
  </si>
  <si>
    <t>Към 31.12.2011</t>
  </si>
  <si>
    <t>Капитал към 31.12.2011</t>
  </si>
  <si>
    <t xml:space="preserve">Приходи от продажба на земеделски земи </t>
  </si>
  <si>
    <t>Салдо към 31.12.2011</t>
  </si>
  <si>
    <t>Търговския регистър с ЕИК 131471738. "Булленд Инвестмънтс" АДСИЦ с решение № 68 - ДСИЦ  от 25 януари 2006г. на Комисията за финансов надзор</t>
  </si>
  <si>
    <t>Промени в счетоводните политики</t>
  </si>
  <si>
    <t>Стандарти, промени и разяснения на публикувани стандарти, които са в сила за 2011 година, но не се отнасят до Дружеството</t>
  </si>
  <si>
    <t xml:space="preserve">Стандарти, промени и разяснения на публикувани стандарти, които още не са влезли в сила </t>
  </si>
  <si>
    <t>Финансовите отчети са изготвени в съответствие с  Международните стандарти за финансова отчетност, които са приети за употреба в Европейския</t>
  </si>
  <si>
    <t>съюз, включително Международните счетоводни стандарти тяхното тълкуване, публикувани от  Съвета по международните счетоводни  стандарти.</t>
  </si>
  <si>
    <t>(събирателно МСФО).</t>
  </si>
  <si>
    <t xml:space="preserve">Основните счетоводни политики, които са приети занимаващи се с предмети, които се считат за съществени или критични по отношение на </t>
  </si>
  <si>
    <t>определяне на резултатите за годината и в отчета за финансовата позиция, са посочени по- долу. Тези политики последователно са прилагани за</t>
  </si>
  <si>
    <t xml:space="preserve">всички представени години, освен ако друго не е оповестено. </t>
  </si>
  <si>
    <t>Новите стандарти, промени и разяснения към съществуващите вече стандарти, които са в сила за настоящата финансова година са приложени от</t>
  </si>
  <si>
    <t>Дружеството.</t>
  </si>
  <si>
    <t>* КРМСФО 19 Погасяване на финансови пасиви с инструменти на собствения капитал;</t>
  </si>
  <si>
    <t>* Промени в МСС 24 оповестяване на свързани лица</t>
  </si>
  <si>
    <t>* Подобрения в МСФО (2009)</t>
  </si>
  <si>
    <t>* Ревизиран МСФО 1 Прилагане за първи път на Международните стандарти за финансово отчитане</t>
  </si>
  <si>
    <t>* Допълнения, въведени за първи път (Промени в МСФО 1)</t>
  </si>
  <si>
    <t>* Промени в МСС 32 Финансови инструменти</t>
  </si>
  <si>
    <t>* КРМСФО 14: МСС 19 Ограничението на актив по дефиниран доход, минимални изисквания за финансиране и тяхното взаимодействие</t>
  </si>
  <si>
    <t>* КРМСФО 15 Споразумения за строителство на недвижим имот</t>
  </si>
  <si>
    <t>* КРМСФО 17 Разпределение на непарични активи на собствениците</t>
  </si>
  <si>
    <t>* КРМСФО 18 Прехвърляне на активи от клиенти</t>
  </si>
  <si>
    <t>* Сделка с плащане на базата на акции в Групата (промени в МСФО 2)</t>
  </si>
  <si>
    <t>Някои нови стандарти, промени и разяснения на вече съществуващите публикувани стандарти, които са задължителни за счетоводните периоди на</t>
  </si>
  <si>
    <t>Дружеството, започващи след 1 октомври 2010 г. или по-късни периоди и които Дружеството е решило да не приема в началото. Това са:</t>
  </si>
  <si>
    <t>* Хиперинфлация и премахване на фиксирани дати за дружества, прилагащи за първи път МСФО (промени в МСФО 1)</t>
  </si>
  <si>
    <t>* Промени в МСФО 7 Финансови инструменти: оповестявания</t>
  </si>
  <si>
    <t>* МСФО 9 Финансови инструменти</t>
  </si>
  <si>
    <t>* Отсрочени данъци: Възстановаване на отстрочени данъчни активи (промени в МСС 12)</t>
  </si>
  <si>
    <t>* МСС 27 Индивидуални финансови отчети</t>
  </si>
  <si>
    <t>* МСФО 13 Оценяване по справедлива стойност</t>
  </si>
  <si>
    <t>* МСФО 10 Консолидирани финансови отчети</t>
  </si>
  <si>
    <t>* МСФО 11 Съвместни споразумения</t>
  </si>
  <si>
    <t>* МСФО 12 Разкриване на интереси в други предприятия</t>
  </si>
  <si>
    <t>* Подобрения в МСФО (2010)</t>
  </si>
  <si>
    <t>Дружеството очаква, че приемането на тизи стандарти, изменения на съществуващите стандарти и разяснения няма да окаже съществен ефект</t>
  </si>
  <si>
    <t>върху финансовия отчет на Дружеството в периода на първоначалното им прилагане</t>
  </si>
  <si>
    <t>Други парични потоци от финансова дейност</t>
  </si>
  <si>
    <t>Директорите са на мнение, че подготовката на финансовите отчети на база на действащо предприятие е подходяща.</t>
  </si>
  <si>
    <t>е получило лиценз за извършване на дейност като дружество със специална инвестиционна цел: инвестиране на парични средстна, набрани чрез</t>
  </si>
  <si>
    <t xml:space="preserve">Инвестиционни имоти </t>
  </si>
  <si>
    <t>Други изменения</t>
  </si>
  <si>
    <t>Други постъпления/плащания от оперативна дейност</t>
  </si>
  <si>
    <t>10. ВЗЕМАНИЯ</t>
  </si>
  <si>
    <t>11. РАЗХОДИ ЗА ПРИДОБИВАНЕ НА ДМА</t>
  </si>
  <si>
    <t>12. ОСНОВЕН КАПИТАЛ</t>
  </si>
  <si>
    <t>13. ПРЕМИЙНИ РЕЗЕРВИ ОТ ЕМИТИРАНЕ НА ЦЕННИ КНИЖА</t>
  </si>
  <si>
    <t>14. ЗАДЪЛЖЕНИЯ</t>
  </si>
  <si>
    <t>15. РАЗХОДИ ЗА МАТЕРИАЛИ И ВЪНШНИ УСЛУГИ</t>
  </si>
  <si>
    <t>16. РАЗХОДИ ЗА ПЕРСОНАЛА</t>
  </si>
  <si>
    <t xml:space="preserve">17. ДРУГИ РАЗХОДИ </t>
  </si>
  <si>
    <t>18. ФИНАНСОВИ РАЗХОДИ</t>
  </si>
  <si>
    <t>19. ФИНАНСОВИ ПРИХОДИ</t>
  </si>
  <si>
    <t>20. ДАНЪЦИ</t>
  </si>
  <si>
    <t>21. ОДОБРЕНИЕ НА ФИНАНСОВИТЕ ОТЧЕТИ</t>
  </si>
  <si>
    <t>-</t>
  </si>
  <si>
    <t>"Булленд Инвестмънтс" АДСИЦ притежава земеделски земи разположени в 149 землища, в 50 общини, 16 области, разпределени по региони в</t>
  </si>
  <si>
    <t>Разходи от операции с финансови активи</t>
  </si>
  <si>
    <t>* годишната лихва по договора е 11.5%, със срок на погасяване на лизинговите вноски 77 месеца.</t>
  </si>
  <si>
    <t>* годишната лихва по договора е 10.5%, със срок на погасяване на лизинговите вноски 92 месеца.</t>
  </si>
  <si>
    <t>* годишната лихва по договора е 12.5%, със срок на погасяване на лизинговите вноски 81 месеца.</t>
  </si>
  <si>
    <t>КЪМ 31.12.2012</t>
  </si>
  <si>
    <t>КЪМ 31.12.2012 Г.</t>
  </si>
  <si>
    <t>Фиксинг на някои валути към българския лев за 31.12.2012 г. е:</t>
  </si>
  <si>
    <t>1.48360  лв.</t>
  </si>
  <si>
    <t xml:space="preserve"> 31.12.2012</t>
  </si>
  <si>
    <t>7. ДЪЛГОТРАЙНИ НЕМАТЕРИАЛНИ АКТИВИ</t>
  </si>
  <si>
    <t>Към 31.12.2012</t>
  </si>
  <si>
    <t>6. ДЪЛГОТРАЙНИ МАТЕРИАЛНИ АКТИВИ</t>
  </si>
  <si>
    <t>Транспортни</t>
  </si>
  <si>
    <t>средства</t>
  </si>
  <si>
    <t>Други ДМА</t>
  </si>
  <si>
    <t>Материални дълготрайни активи</t>
  </si>
  <si>
    <t>8. ФИНАНСОВ ЛИЗИНГ</t>
  </si>
  <si>
    <t>Към 31.12.2012 г. Булленд Инвестмънтс АДСИЦ има следните действащи договори за финансов лизинг на недвижими имоти:</t>
  </si>
  <si>
    <t xml:space="preserve">* обща стойност на извършените лизингови плащания към 31.12.2012г. - </t>
  </si>
  <si>
    <t>9. ПАРИЧНИ СРЕДСТВА</t>
  </si>
  <si>
    <t>* Автосалон и автосервиз, магазин за авточасти,</t>
  </si>
  <si>
    <t xml:space="preserve"> с.Леденик, община Велико Търново</t>
  </si>
  <si>
    <t>и сервизно предназначение върху имоти притежавани от дружеството в землищата на с.Леденик общ. Велико Търново и с.Обеля Столична Община</t>
  </si>
  <si>
    <t>Задължения по финансов лизинг</t>
  </si>
  <si>
    <t xml:space="preserve">                                   Данко Идакиев</t>
  </si>
  <si>
    <t xml:space="preserve">                            Данко Идакиев</t>
  </si>
  <si>
    <t xml:space="preserve">    Данко Идакиев</t>
  </si>
  <si>
    <t xml:space="preserve">КЪМ 31.12.2012 </t>
  </si>
  <si>
    <t>Административни такси МПС</t>
  </si>
  <si>
    <t>Приходи от лихви по разплащателни сметки</t>
  </si>
  <si>
    <t>Приходи от преоценка на инвестиционни имоти</t>
  </si>
  <si>
    <t>Разходи от изписани несъбираеми вземания от аренди</t>
  </si>
  <si>
    <t>Разходи от преоценка на финансови активи</t>
  </si>
  <si>
    <t>Приходи от лихви</t>
  </si>
  <si>
    <t>Дата: 28.01.2013 г.</t>
  </si>
  <si>
    <t>Салдо към 31.12.2012</t>
  </si>
  <si>
    <t>Данко Идакив</t>
  </si>
  <si>
    <t>Инвестиции в имоти към 31.12.2012 г.</t>
  </si>
  <si>
    <t>Счетоводството на предприятието се осъществява в съответствие с изискванията на Закона за счетоводството като се</t>
  </si>
  <si>
    <t>съобразява с основните счетоводни принципи:</t>
  </si>
  <si>
    <t xml:space="preserve">* текущо начисляване на приходите и разходите към момента на тяхното възникване, независимо от момента на получаването </t>
  </si>
  <si>
    <t>на паричните средства</t>
  </si>
  <si>
    <t>* действащо предприятие - приема се че предприятието е действащо и ще остане такова в предвидимо бъдеще</t>
  </si>
  <si>
    <t>*предпазливост - оценяване и отчитане на предполагаемите рискове с цел получаване на действителан финансов резултата</t>
  </si>
  <si>
    <t>*съпоставимост между приходите и разходите - извършените разходи във връзка с определена дейност се отразяват</t>
  </si>
  <si>
    <t>във финансовия резултат за периода, през който дружеството черпи изгода от тях, приходите се отразяват</t>
  </si>
  <si>
    <t>за перода през който са отчетени разходите за тяхното получаване</t>
  </si>
  <si>
    <t>* предимство на съдържанието пред формата</t>
  </si>
  <si>
    <t>* запазване на счетоводната политика от предходния отчетен период</t>
  </si>
  <si>
    <t xml:space="preserve">*независимост на отделните отчетни периоди и стойностна връзка между начален и краен баланс </t>
  </si>
  <si>
    <t>Предприятието признава един актив и го отчита като дълготраен материален актив, когато отговаря на следните критерии:</t>
  </si>
  <si>
    <t>Отчитане на Дълготрайните Материални Активи (ДМА).</t>
  </si>
  <si>
    <t>на следните критерии:</t>
  </si>
  <si>
    <t>Всеки ДМА, които се признават като актив, първоначално се оценяват по цена на придобиване като отговаря</t>
  </si>
  <si>
    <t>* очакванията са да бъде използван повече от един отчетен  период</t>
  </si>
  <si>
    <t>*стойността на придобиването му е не по-малка от 700.00 лв.</t>
  </si>
  <si>
    <t>Всеки материален актив, който се признава като дълготраен актив, се оценяват по цена на придобиване</t>
  </si>
  <si>
    <t>намалена с натрупаните амортизации и натрупаните загуби от обезценка, в случай че има такива.</t>
  </si>
  <si>
    <t>Амортизациите се изчисляват на база на линейния метод - за автомобилите годишната данъчна и амортизационна норма е 25%.</t>
  </si>
  <si>
    <t>* има натурално - веществена форма</t>
  </si>
  <si>
    <t>На извънредно заседание на общото събрание на акционерите на Булленд Инвестмънтс АДСИЦ, проведено на 27. 11. 2012 г. бе взето решение</t>
  </si>
  <si>
    <t>за освобождаване на досегашните членове на Съвета на директорите и избор на нов съвет на директорите в състав: Иван Георгиев Мънков - председател,</t>
  </si>
  <si>
    <t>Светослав Богданов Антонов - Заместник -  председател и Данко Илиев Идакиев - Изпълнителен директор. Описаната промяна бе вписана по партидата</t>
  </si>
  <si>
    <r>
      <t>на дружеството в Търговския регистър на 10. 12. 2012 г.</t>
    </r>
    <r>
      <rPr>
        <sz val="12"/>
        <color indexed="8"/>
        <rFont val="Arial"/>
        <family val="2"/>
      </rPr>
      <t> </t>
    </r>
  </si>
  <si>
    <t xml:space="preserve">* обща стойност на очакваните бъдещи  минимални лизингови плащания до 1 година </t>
  </si>
  <si>
    <t xml:space="preserve">* обща стойност на очакваните бъдещи  минимални лизингови плащания над 1 година </t>
  </si>
  <si>
    <t>* нетна балансова стойност на вземането от предоставения недвижим имот до 1 година</t>
  </si>
  <si>
    <t>* нетна балансова стойност на вземането от предоставения недвижим имот над 1 година</t>
  </si>
  <si>
    <t>* обща стойност на очакваните бъдещи  минимални лизингови плащания до 1 година</t>
  </si>
  <si>
    <t>* обща стойност на очакваните бъдещи  минимални лизингови плащания над 1 година</t>
  </si>
  <si>
    <t>Вземания по договори за финансов лизинг до 1 година</t>
  </si>
  <si>
    <t xml:space="preserve">издаване на ценни книжа, в недвижими имоти (секюритизация на недвижими имоти).Към датата на изготвянето на отчета  дружеството </t>
  </si>
  <si>
    <t>има ново седалището и адрес на управление:  гр. София, бул. Христофор Колумб № 43.</t>
  </si>
  <si>
    <t>Капитал към 31.12.2012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</si>
</sst>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&quot; &quot;##0"/>
    <numFmt numFmtId="173" formatCode="#&quot; &quot;##0;\(#&quot; &quot;##0\);\-"/>
    <numFmt numFmtId="174" formatCode="#&quot; &quot;##0.00\ _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3" fontId="2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73" fontId="3" fillId="0" borderId="0" xfId="0" applyNumberFormat="1" applyFont="1" applyFill="1" applyBorder="1" applyAlignment="1">
      <alignment horizontal="right" vertical="top" wrapText="1"/>
    </xf>
    <xf numFmtId="17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horizontal="justify" vertical="top" wrapText="1"/>
    </xf>
    <xf numFmtId="173" fontId="2" fillId="0" borderId="1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justify" vertical="top" wrapText="1"/>
    </xf>
    <xf numFmtId="14" fontId="6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 vertical="top" wrapText="1"/>
    </xf>
    <xf numFmtId="173" fontId="8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horizontal="left"/>
    </xf>
    <xf numFmtId="9" fontId="5" fillId="0" borderId="0" xfId="57" applyFont="1" applyFill="1" applyBorder="1" applyAlignment="1">
      <alignment horizontal="right"/>
    </xf>
    <xf numFmtId="0" fontId="0" fillId="0" borderId="0" xfId="0" applyFont="1" applyFill="1" applyAlignment="1">
      <alignment/>
    </xf>
    <xf numFmtId="173" fontId="11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33" fillId="0" borderId="0" xfId="0" applyFont="1" applyFill="1" applyAlignment="1">
      <alignment horizontal="center"/>
    </xf>
    <xf numFmtId="173" fontId="34" fillId="0" borderId="0" xfId="0" applyNumberFormat="1" applyFont="1" applyFill="1" applyAlignment="1">
      <alignment/>
    </xf>
    <xf numFmtId="173" fontId="32" fillId="0" borderId="0" xfId="0" applyNumberFormat="1" applyFont="1" applyFill="1" applyAlignment="1">
      <alignment/>
    </xf>
    <xf numFmtId="173" fontId="34" fillId="0" borderId="0" xfId="0" applyNumberFormat="1" applyFont="1" applyFill="1" applyBorder="1" applyAlignment="1">
      <alignment horizontal="justify" vertical="top" wrapText="1"/>
    </xf>
    <xf numFmtId="173" fontId="34" fillId="0" borderId="0" xfId="0" applyNumberFormat="1" applyFont="1" applyFill="1" applyAlignment="1">
      <alignment horizontal="left"/>
    </xf>
    <xf numFmtId="173" fontId="32" fillId="0" borderId="0" xfId="0" applyNumberFormat="1" applyFont="1" applyFill="1" applyBorder="1" applyAlignment="1">
      <alignment/>
    </xf>
    <xf numFmtId="173" fontId="29" fillId="0" borderId="0" xfId="0" applyNumberFormat="1" applyFont="1" applyFill="1" applyBorder="1" applyAlignment="1">
      <alignment horizontal="right"/>
    </xf>
    <xf numFmtId="173" fontId="4" fillId="0" borderId="11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173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173" fontId="2" fillId="0" borderId="1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29" fillId="0" borderId="13" xfId="0" applyNumberFormat="1" applyFont="1" applyFill="1" applyBorder="1" applyAlignment="1">
      <alignment horizontal="center" vertical="top" wrapText="1"/>
    </xf>
    <xf numFmtId="1" fontId="30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/>
    </xf>
    <xf numFmtId="173" fontId="31" fillId="0" borderId="0" xfId="0" applyNumberFormat="1" applyFont="1" applyFill="1" applyAlignment="1">
      <alignment/>
    </xf>
    <xf numFmtId="173" fontId="5" fillId="0" borderId="11" xfId="0" applyNumberFormat="1" applyFont="1" applyFill="1" applyBorder="1" applyAlignment="1">
      <alignment horizontal="right"/>
    </xf>
    <xf numFmtId="173" fontId="5" fillId="0" borderId="11" xfId="0" applyNumberFormat="1" applyFont="1" applyFill="1" applyBorder="1" applyAlignment="1">
      <alignment horizontal="right" textRotation="90"/>
    </xf>
    <xf numFmtId="173" fontId="5" fillId="0" borderId="0" xfId="0" applyNumberFormat="1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5" fillId="0" borderId="10" xfId="0" applyNumberFormat="1" applyFont="1" applyFill="1" applyBorder="1" applyAlignment="1">
      <alignment horizontal="right"/>
    </xf>
    <xf numFmtId="9" fontId="5" fillId="0" borderId="10" xfId="57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center" vertical="center" wrapText="1"/>
    </xf>
    <xf numFmtId="173" fontId="2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2" fillId="0" borderId="0" xfId="0" applyFont="1" applyFill="1" applyAlignment="1">
      <alignment/>
    </xf>
    <xf numFmtId="3" fontId="29" fillId="0" borderId="10" xfId="0" applyNumberFormat="1" applyFont="1" applyFill="1" applyBorder="1" applyAlignment="1">
      <alignment horizontal="right" vertical="center"/>
    </xf>
    <xf numFmtId="173" fontId="34" fillId="0" borderId="0" xfId="0" applyNumberFormat="1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left"/>
    </xf>
    <xf numFmtId="173" fontId="32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/>
    </xf>
    <xf numFmtId="0" fontId="33" fillId="0" borderId="0" xfId="0" applyFont="1" applyFill="1" applyAlignment="1">
      <alignment/>
    </xf>
    <xf numFmtId="173" fontId="32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Alignment="1">
      <alignment horizontal="justify"/>
    </xf>
    <xf numFmtId="173" fontId="3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right" vertical="top" wrapText="1"/>
    </xf>
    <xf numFmtId="173" fontId="2" fillId="0" borderId="14" xfId="0" applyNumberFormat="1" applyFont="1" applyFill="1" applyBorder="1" applyAlignment="1">
      <alignment vertical="top" wrapText="1"/>
    </xf>
    <xf numFmtId="17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right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173" fontId="2" fillId="0" borderId="12" xfId="0" applyNumberFormat="1" applyFont="1" applyFill="1" applyBorder="1" applyAlignment="1">
      <alignment horizontal="right"/>
    </xf>
    <xf numFmtId="173" fontId="2" fillId="0" borderId="12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173" fontId="38" fillId="0" borderId="0" xfId="0" applyNumberFormat="1" applyFont="1" applyFill="1" applyBorder="1" applyAlignment="1">
      <alignment horizontal="center"/>
    </xf>
    <xf numFmtId="173" fontId="39" fillId="0" borderId="0" xfId="0" applyNumberFormat="1" applyFont="1" applyFill="1" applyBorder="1" applyAlignment="1">
      <alignment/>
    </xf>
    <xf numFmtId="173" fontId="38" fillId="0" borderId="0" xfId="0" applyNumberFormat="1" applyFont="1" applyFill="1" applyBorder="1" applyAlignment="1">
      <alignment vertical="center" wrapText="1"/>
    </xf>
    <xf numFmtId="173" fontId="39" fillId="0" borderId="0" xfId="0" applyNumberFormat="1" applyFont="1" applyFill="1" applyBorder="1" applyAlignment="1">
      <alignment horizontal="center"/>
    </xf>
    <xf numFmtId="173" fontId="38" fillId="20" borderId="0" xfId="0" applyNumberFormat="1" applyFont="1" applyFill="1" applyBorder="1" applyAlignment="1">
      <alignment horizontal="center"/>
    </xf>
    <xf numFmtId="173" fontId="38" fillId="20" borderId="0" xfId="0" applyNumberFormat="1" applyFont="1" applyFill="1" applyBorder="1" applyAlignment="1">
      <alignment/>
    </xf>
    <xf numFmtId="173" fontId="38" fillId="0" borderId="0" xfId="0" applyNumberFormat="1" applyFont="1" applyFill="1" applyBorder="1" applyAlignment="1">
      <alignment/>
    </xf>
    <xf numFmtId="173" fontId="38" fillId="24" borderId="0" xfId="0" applyNumberFormat="1" applyFont="1" applyFill="1" applyAlignment="1">
      <alignment horizontal="center"/>
    </xf>
    <xf numFmtId="173" fontId="39" fillId="24" borderId="0" xfId="0" applyNumberFormat="1" applyFont="1" applyFill="1" applyAlignment="1">
      <alignment/>
    </xf>
    <xf numFmtId="173" fontId="38" fillId="24" borderId="0" xfId="0" applyNumberFormat="1" applyFont="1" applyFill="1" applyBorder="1" applyAlignment="1">
      <alignment horizontal="center"/>
    </xf>
    <xf numFmtId="173" fontId="39" fillId="24" borderId="0" xfId="0" applyNumberFormat="1" applyFont="1" applyFill="1" applyBorder="1" applyAlignment="1">
      <alignment/>
    </xf>
    <xf numFmtId="173" fontId="39" fillId="24" borderId="0" xfId="0" applyNumberFormat="1" applyFont="1" applyFill="1" applyAlignment="1">
      <alignment horizontal="left"/>
    </xf>
    <xf numFmtId="173" fontId="39" fillId="24" borderId="0" xfId="0" applyNumberFormat="1" applyFont="1" applyFill="1" applyAlignment="1">
      <alignment horizontal="center"/>
    </xf>
    <xf numFmtId="173" fontId="39" fillId="20" borderId="0" xfId="0" applyNumberFormat="1" applyFont="1" applyFill="1" applyBorder="1" applyAlignment="1">
      <alignment/>
    </xf>
    <xf numFmtId="173" fontId="38" fillId="20" borderId="0" xfId="0" applyNumberFormat="1" applyFont="1" applyFill="1" applyBorder="1" applyAlignment="1">
      <alignment horizontal="left"/>
    </xf>
    <xf numFmtId="173" fontId="38" fillId="20" borderId="0" xfId="0" applyNumberFormat="1" applyFont="1" applyFill="1" applyBorder="1" applyAlignment="1">
      <alignment horizontal="right"/>
    </xf>
    <xf numFmtId="173" fontId="39" fillId="0" borderId="0" xfId="0" applyNumberFormat="1" applyFont="1" applyFill="1" applyBorder="1" applyAlignment="1">
      <alignment horizontal="right"/>
    </xf>
    <xf numFmtId="173" fontId="38" fillId="20" borderId="0" xfId="0" applyNumberFormat="1" applyFont="1" applyFill="1" applyBorder="1" applyAlignment="1">
      <alignment horizontal="right" vertical="center" wrapText="1"/>
    </xf>
    <xf numFmtId="3" fontId="38" fillId="20" borderId="0" xfId="0" applyNumberFormat="1" applyFont="1" applyFill="1" applyBorder="1" applyAlignment="1">
      <alignment/>
    </xf>
    <xf numFmtId="173" fontId="39" fillId="24" borderId="0" xfId="0" applyNumberFormat="1" applyFont="1" applyFill="1" applyBorder="1" applyAlignment="1">
      <alignment horizontal="left"/>
    </xf>
    <xf numFmtId="173" fontId="38" fillId="0" borderId="0" xfId="0" applyNumberFormat="1" applyFont="1" applyFill="1" applyBorder="1" applyAlignment="1">
      <alignment horizontal="right"/>
    </xf>
    <xf numFmtId="173" fontId="39" fillId="0" borderId="0" xfId="0" applyNumberFormat="1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3" fontId="39" fillId="20" borderId="0" xfId="0" applyNumberFormat="1" applyFont="1" applyFill="1" applyBorder="1" applyAlignment="1">
      <alignment/>
    </xf>
    <xf numFmtId="173" fontId="38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/>
    </xf>
    <xf numFmtId="173" fontId="38" fillId="0" borderId="0" xfId="0" applyNumberFormat="1" applyFont="1" applyFill="1" applyBorder="1" applyAlignment="1">
      <alignment/>
    </xf>
    <xf numFmtId="173" fontId="39" fillId="0" borderId="0" xfId="0" applyNumberFormat="1" applyFont="1" applyFill="1" applyBorder="1" applyAlignment="1">
      <alignment horizontal="right" vertical="center" wrapText="1"/>
    </xf>
    <xf numFmtId="173" fontId="38" fillId="0" borderId="0" xfId="0" applyNumberFormat="1" applyFont="1" applyFill="1" applyBorder="1" applyAlignment="1">
      <alignment horizontal="right" vertical="center" wrapText="1"/>
    </xf>
    <xf numFmtId="173" fontId="39" fillId="24" borderId="15" xfId="0" applyNumberFormat="1" applyFont="1" applyFill="1" applyBorder="1" applyAlignment="1">
      <alignment/>
    </xf>
    <xf numFmtId="173" fontId="38" fillId="24" borderId="15" xfId="0" applyNumberFormat="1" applyFont="1" applyFill="1" applyBorder="1" applyAlignment="1">
      <alignment/>
    </xf>
    <xf numFmtId="173" fontId="39" fillId="24" borderId="15" xfId="0" applyNumberFormat="1" applyFont="1" applyFill="1" applyBorder="1" applyAlignment="1">
      <alignment horizontal="left"/>
    </xf>
    <xf numFmtId="173" fontId="39" fillId="24" borderId="0" xfId="0" applyNumberFormat="1" applyFont="1" applyFill="1" applyBorder="1" applyAlignment="1">
      <alignment horizontal="center"/>
    </xf>
    <xf numFmtId="173" fontId="38" fillId="20" borderId="15" xfId="0" applyNumberFormat="1" applyFont="1" applyFill="1" applyBorder="1" applyAlignment="1">
      <alignment horizontal="center"/>
    </xf>
    <xf numFmtId="173" fontId="38" fillId="20" borderId="15" xfId="0" applyNumberFormat="1" applyFont="1" applyFill="1" applyBorder="1" applyAlignment="1">
      <alignment horizontal="left"/>
    </xf>
    <xf numFmtId="3" fontId="38" fillId="20" borderId="15" xfId="0" applyNumberFormat="1" applyFont="1" applyFill="1" applyBorder="1" applyAlignment="1">
      <alignment/>
    </xf>
    <xf numFmtId="173" fontId="38" fillId="20" borderId="15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3" fontId="40" fillId="24" borderId="0" xfId="0" applyNumberFormat="1" applyFont="1" applyFill="1" applyBorder="1" applyAlignment="1">
      <alignment horizontal="right"/>
    </xf>
    <xf numFmtId="173" fontId="41" fillId="0" borderId="0" xfId="0" applyNumberFormat="1" applyFont="1" applyFill="1" applyAlignment="1">
      <alignment horizontal="left"/>
    </xf>
    <xf numFmtId="3" fontId="39" fillId="0" borderId="0" xfId="0" applyNumberFormat="1" applyFont="1" applyFill="1" applyBorder="1" applyAlignment="1">
      <alignment horizontal="right"/>
    </xf>
    <xf numFmtId="173" fontId="38" fillId="25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9" fontId="5" fillId="0" borderId="0" xfId="57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173" fontId="32" fillId="0" borderId="0" xfId="0" applyNumberFormat="1" applyFont="1" applyFill="1" applyBorder="1" applyAlignment="1">
      <alignment horizontal="left" vertical="top" wrapText="1"/>
    </xf>
    <xf numFmtId="173" fontId="0" fillId="0" borderId="0" xfId="0" applyNumberFormat="1" applyFill="1" applyAlignment="1">
      <alignment horizontal="center" vertical="center"/>
    </xf>
    <xf numFmtId="173" fontId="39" fillId="24" borderId="0" xfId="0" applyNumberFormat="1" applyFont="1" applyFill="1" applyAlignment="1">
      <alignment horizontal="left"/>
    </xf>
    <xf numFmtId="173" fontId="39" fillId="24" borderId="0" xfId="0" applyNumberFormat="1" applyFont="1" applyFill="1" applyAlignment="1">
      <alignment horizontal="center"/>
    </xf>
    <xf numFmtId="173" fontId="38" fillId="24" borderId="0" xfId="0" applyNumberFormat="1" applyFont="1" applyFill="1" applyAlignment="1">
      <alignment horizontal="center"/>
    </xf>
    <xf numFmtId="173" fontId="38" fillId="24" borderId="0" xfId="0" applyNumberFormat="1" applyFont="1" applyFill="1" applyBorder="1" applyAlignment="1">
      <alignment horizontal="right"/>
    </xf>
    <xf numFmtId="173" fontId="38" fillId="0" borderId="0" xfId="0" applyNumberFormat="1" applyFont="1" applyFill="1" applyBorder="1" applyAlignment="1">
      <alignment horizontal="center"/>
    </xf>
    <xf numFmtId="173" fontId="39" fillId="0" borderId="0" xfId="0" applyNumberFormat="1" applyFont="1" applyFill="1" applyBorder="1" applyAlignment="1">
      <alignment horizontal="right"/>
    </xf>
    <xf numFmtId="173" fontId="34" fillId="0" borderId="0" xfId="0" applyNumberFormat="1" applyFont="1" applyFill="1" applyAlignment="1">
      <alignment horizontal="center"/>
    </xf>
    <xf numFmtId="173" fontId="29" fillId="0" borderId="11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2">
      <selection activeCell="H23" sqref="H23"/>
    </sheetView>
  </sheetViews>
  <sheetFormatPr defaultColWidth="9.140625" defaultRowHeight="12.75"/>
  <cols>
    <col min="1" max="1" width="55.421875" style="99" customWidth="1"/>
    <col min="2" max="2" width="11.7109375" style="99" customWidth="1"/>
    <col min="3" max="3" width="13.421875" style="99" customWidth="1"/>
    <col min="4" max="4" width="13.28125" style="99" customWidth="1"/>
    <col min="5" max="16384" width="9.140625" style="99" customWidth="1"/>
  </cols>
  <sheetData>
    <row r="1" spans="1:4" ht="12.75">
      <c r="A1" s="141" t="s">
        <v>196</v>
      </c>
      <c r="B1" s="141"/>
      <c r="C1" s="141"/>
      <c r="D1" s="141"/>
    </row>
    <row r="2" spans="1:4" ht="12.75">
      <c r="A2" s="141" t="s">
        <v>33</v>
      </c>
      <c r="B2" s="141"/>
      <c r="C2" s="141"/>
      <c r="D2" s="141"/>
    </row>
    <row r="3" spans="1:4" ht="12.75">
      <c r="A3" s="141" t="s">
        <v>315</v>
      </c>
      <c r="B3" s="141"/>
      <c r="C3" s="141"/>
      <c r="D3" s="141"/>
    </row>
    <row r="6" spans="1:4" ht="12.75">
      <c r="A6" s="100"/>
      <c r="B6" s="100"/>
      <c r="C6" s="142" t="s">
        <v>230</v>
      </c>
      <c r="D6" s="142"/>
    </row>
    <row r="7" spans="1:6" ht="12.75">
      <c r="A7" s="95" t="s">
        <v>231</v>
      </c>
      <c r="B7" s="95" t="s">
        <v>6</v>
      </c>
      <c r="C7" s="95" t="s">
        <v>7</v>
      </c>
      <c r="D7" s="95" t="s">
        <v>8</v>
      </c>
      <c r="F7" s="101"/>
    </row>
    <row r="8" spans="1:6" ht="12.75">
      <c r="A8" s="104"/>
      <c r="B8" s="95" t="s">
        <v>10</v>
      </c>
      <c r="C8" s="95" t="s">
        <v>11</v>
      </c>
      <c r="D8" s="95" t="s">
        <v>11</v>
      </c>
      <c r="F8" s="101"/>
    </row>
    <row r="9" spans="1:6" ht="12.75">
      <c r="A9" s="105" t="s">
        <v>121</v>
      </c>
      <c r="B9" s="95"/>
      <c r="C9" s="106">
        <f>C10+C11+C12+C13</f>
        <v>-493339.03</v>
      </c>
      <c r="D9" s="106">
        <f>D10+D11+D12+D13</f>
        <v>-420977</v>
      </c>
      <c r="F9" s="101"/>
    </row>
    <row r="10" spans="1:6" ht="12.75">
      <c r="A10" s="112" t="s">
        <v>26</v>
      </c>
      <c r="B10" s="91">
        <v>15</v>
      </c>
      <c r="C10" s="107">
        <f>бележки!B430</f>
        <v>-316867</v>
      </c>
      <c r="D10" s="107">
        <f>бележки!C430</f>
        <v>-290086</v>
      </c>
      <c r="F10" s="130"/>
    </row>
    <row r="11" spans="1:4" ht="12.75">
      <c r="A11" s="112" t="s">
        <v>101</v>
      </c>
      <c r="B11" s="91">
        <v>6</v>
      </c>
      <c r="C11" s="107">
        <v>-405</v>
      </c>
      <c r="D11" s="107">
        <v>-540</v>
      </c>
    </row>
    <row r="12" spans="1:4" ht="12.75">
      <c r="A12" s="112" t="s">
        <v>21</v>
      </c>
      <c r="B12" s="91">
        <v>16</v>
      </c>
      <c r="C12" s="107">
        <f>бележки!B438</f>
        <v>-124580</v>
      </c>
      <c r="D12" s="107">
        <f>бележки!C438</f>
        <v>-78108</v>
      </c>
    </row>
    <row r="13" spans="1:4" ht="12.75">
      <c r="A13" s="112" t="s">
        <v>123</v>
      </c>
      <c r="B13" s="91">
        <v>17</v>
      </c>
      <c r="C13" s="107">
        <f>бележки!B448</f>
        <v>-51487.03</v>
      </c>
      <c r="D13" s="107">
        <f>бележки!C448</f>
        <v>-52243</v>
      </c>
    </row>
    <row r="14" spans="1:6" ht="12.75">
      <c r="A14" s="115" t="s">
        <v>244</v>
      </c>
      <c r="B14" s="91"/>
      <c r="C14" s="111">
        <f>C9</f>
        <v>-493339.03</v>
      </c>
      <c r="D14" s="111">
        <f>D9</f>
        <v>-420977</v>
      </c>
      <c r="F14" s="101"/>
    </row>
    <row r="15" spans="1:4" ht="12.75">
      <c r="A15" s="105" t="s">
        <v>19</v>
      </c>
      <c r="B15" s="95">
        <v>19</v>
      </c>
      <c r="C15" s="106">
        <f>C16+C17+C18+C19+C20+C21+C22+C23</f>
        <v>3008833</v>
      </c>
      <c r="D15" s="106">
        <f>D16+D17+D18+D19+D20+D21+D22+D23</f>
        <v>2085225</v>
      </c>
    </row>
    <row r="16" spans="1:4" ht="12.75">
      <c r="A16" s="112" t="s">
        <v>252</v>
      </c>
      <c r="B16" s="91"/>
      <c r="C16" s="107">
        <f>бележки!B468</f>
        <v>884932</v>
      </c>
      <c r="D16" s="107">
        <f>бележки!C468</f>
        <v>384643</v>
      </c>
    </row>
    <row r="17" spans="1:4" ht="12.75">
      <c r="A17" s="112" t="s">
        <v>341</v>
      </c>
      <c r="B17" s="91"/>
      <c r="C17" s="107">
        <f>бележки!B469</f>
        <v>1081610</v>
      </c>
      <c r="D17" s="107">
        <f>бележки!C469</f>
        <v>553187</v>
      </c>
    </row>
    <row r="18" spans="1:4" ht="12.75">
      <c r="A18" s="112" t="s">
        <v>162</v>
      </c>
      <c r="B18" s="91"/>
      <c r="C18" s="107">
        <f>бележки!B470</f>
        <v>235026</v>
      </c>
      <c r="D18" s="107">
        <f>бележки!C470</f>
        <v>292312</v>
      </c>
    </row>
    <row r="19" spans="1:4" ht="12.75">
      <c r="A19" s="112" t="s">
        <v>195</v>
      </c>
      <c r="B19" s="91"/>
      <c r="C19" s="107">
        <f>бележки!B471</f>
        <v>587330</v>
      </c>
      <c r="D19" s="107">
        <f>бележки!C471</f>
        <v>642190</v>
      </c>
    </row>
    <row r="20" spans="1:4" ht="12.75">
      <c r="A20" s="112" t="s">
        <v>0</v>
      </c>
      <c r="B20" s="91"/>
      <c r="C20" s="107">
        <f>бележки!B473+бележки!B472</f>
        <v>134144</v>
      </c>
      <c r="D20" s="107">
        <f>бележки!C473+бележки!C472</f>
        <v>116691</v>
      </c>
    </row>
    <row r="21" spans="1:4" ht="12.75">
      <c r="A21" s="112" t="s">
        <v>135</v>
      </c>
      <c r="B21" s="91"/>
      <c r="C21" s="107">
        <f>бележки!B474</f>
        <v>85766</v>
      </c>
      <c r="D21" s="107">
        <f>бележки!C474</f>
        <v>94086</v>
      </c>
    </row>
    <row r="22" spans="1:4" ht="12.75">
      <c r="A22" s="112" t="s">
        <v>344</v>
      </c>
      <c r="B22" s="91"/>
      <c r="C22" s="107">
        <f>бележки!B475</f>
        <v>25</v>
      </c>
      <c r="D22" s="107">
        <f>бележки!C475</f>
        <v>100</v>
      </c>
    </row>
    <row r="23" spans="1:4" ht="12.75">
      <c r="A23" s="112" t="s">
        <v>187</v>
      </c>
      <c r="B23" s="91"/>
      <c r="C23" s="107">
        <f>бележки!B476</f>
        <v>0</v>
      </c>
      <c r="D23" s="107">
        <f>бележки!C476</f>
        <v>2016</v>
      </c>
    </row>
    <row r="24" spans="1:4" ht="12.75">
      <c r="A24" s="105" t="s">
        <v>20</v>
      </c>
      <c r="B24" s="95">
        <v>18</v>
      </c>
      <c r="C24" s="108">
        <f>C25+C26+C27+C28+C29</f>
        <v>-26142</v>
      </c>
      <c r="D24" s="108">
        <f>D25+D26+D27+D28+D29</f>
        <v>-588392</v>
      </c>
    </row>
    <row r="25" spans="1:4" ht="12.75">
      <c r="A25" s="112" t="s">
        <v>137</v>
      </c>
      <c r="B25" s="91"/>
      <c r="C25" s="107">
        <f>бележки!B459</f>
        <v>0</v>
      </c>
      <c r="D25" s="107">
        <f>бележки!C459</f>
        <v>-4442</v>
      </c>
    </row>
    <row r="26" spans="1:4" ht="12.75">
      <c r="A26" s="112" t="s">
        <v>188</v>
      </c>
      <c r="B26" s="91"/>
      <c r="C26" s="107">
        <f>бележки!B458</f>
        <v>0</v>
      </c>
      <c r="D26" s="107">
        <f>бележки!C458</f>
        <v>-560258</v>
      </c>
    </row>
    <row r="27" spans="1:4" ht="12.75">
      <c r="A27" s="112" t="s">
        <v>343</v>
      </c>
      <c r="B27" s="91"/>
      <c r="C27" s="107">
        <f>бележки!B457</f>
        <v>-24585</v>
      </c>
      <c r="D27" s="107">
        <f>бележки!C457</f>
        <v>-19832</v>
      </c>
    </row>
    <row r="28" spans="1:4" ht="12.75">
      <c r="A28" s="112" t="s">
        <v>140</v>
      </c>
      <c r="B28" s="91"/>
      <c r="C28" s="107">
        <f>бележки!B455</f>
        <v>-151</v>
      </c>
      <c r="D28" s="107">
        <f>бележки!C455</f>
        <v>-353</v>
      </c>
    </row>
    <row r="29" spans="1:4" ht="12.75">
      <c r="A29" s="112" t="s">
        <v>122</v>
      </c>
      <c r="B29" s="91"/>
      <c r="C29" s="107">
        <f>бележки!B461+бележки!B454+бележки!B460+бележки!B456</f>
        <v>-1406</v>
      </c>
      <c r="D29" s="107">
        <f>бележки!C461+бележки!C454+бележки!C460+бележки!C456</f>
        <v>-3507</v>
      </c>
    </row>
    <row r="30" spans="1:4" ht="12.75">
      <c r="A30" s="112" t="s">
        <v>30</v>
      </c>
      <c r="B30" s="91"/>
      <c r="C30" s="116">
        <f>C15-(-C24)</f>
        <v>2982691</v>
      </c>
      <c r="D30" s="116">
        <f>D15-(-D24)</f>
        <v>1496833</v>
      </c>
    </row>
    <row r="31" spans="1:4" ht="12.75">
      <c r="A31" s="96" t="s">
        <v>22</v>
      </c>
      <c r="B31" s="96"/>
      <c r="C31" s="106">
        <f>C14+C30</f>
        <v>2489351.9699999997</v>
      </c>
      <c r="D31" s="106">
        <f>D14+D30</f>
        <v>1075856</v>
      </c>
    </row>
    <row r="32" spans="1:4" ht="12.75">
      <c r="A32" s="112" t="s">
        <v>23</v>
      </c>
      <c r="B32" s="91"/>
      <c r="C32" s="107">
        <v>0</v>
      </c>
      <c r="D32" s="101">
        <v>0</v>
      </c>
    </row>
    <row r="33" spans="1:4" ht="12.75">
      <c r="A33" s="96" t="s">
        <v>27</v>
      </c>
      <c r="B33" s="133"/>
      <c r="C33" s="106">
        <f>C31-C32</f>
        <v>2489351.9699999997</v>
      </c>
      <c r="D33" s="106">
        <f>D31-D32</f>
        <v>1075856</v>
      </c>
    </row>
    <row r="34" spans="1:4" ht="12.75">
      <c r="A34" s="112" t="s">
        <v>217</v>
      </c>
      <c r="B34" s="91"/>
      <c r="C34" s="91">
        <v>0</v>
      </c>
      <c r="D34" s="91">
        <v>0</v>
      </c>
    </row>
    <row r="35" spans="1:4" ht="12.75">
      <c r="A35" s="115" t="s">
        <v>218</v>
      </c>
      <c r="B35" s="91"/>
      <c r="C35" s="91">
        <v>0</v>
      </c>
      <c r="D35" s="91">
        <v>0</v>
      </c>
    </row>
    <row r="36" spans="1:4" ht="12.75">
      <c r="A36" s="115"/>
      <c r="B36" s="91"/>
      <c r="C36" s="91"/>
      <c r="D36" s="91"/>
    </row>
    <row r="37" spans="1:4" ht="12.75">
      <c r="A37" s="101"/>
      <c r="B37" s="101"/>
      <c r="C37" s="101"/>
      <c r="D37" s="101"/>
    </row>
    <row r="38" ht="12.75">
      <c r="A38" s="92" t="s">
        <v>345</v>
      </c>
    </row>
    <row r="41" spans="1:3" ht="12.75">
      <c r="A41" s="139"/>
      <c r="B41" s="139"/>
      <c r="C41" s="139"/>
    </row>
    <row r="43" ht="12.75">
      <c r="A43" s="102"/>
    </row>
    <row r="44" spans="1:4" ht="12.75">
      <c r="A44" s="99" t="s">
        <v>36</v>
      </c>
      <c r="B44" s="102" t="s">
        <v>78</v>
      </c>
      <c r="C44" s="103"/>
      <c r="D44" s="103"/>
    </row>
    <row r="45" spans="1:4" ht="12.75">
      <c r="A45" s="102" t="s">
        <v>35</v>
      </c>
      <c r="B45" s="140" t="s">
        <v>336</v>
      </c>
      <c r="C45" s="140"/>
      <c r="D45" s="140"/>
    </row>
    <row r="48" ht="12.75">
      <c r="A48" s="102"/>
    </row>
  </sheetData>
  <sheetProtection/>
  <mergeCells count="6">
    <mergeCell ref="A41:C41"/>
    <mergeCell ref="B45:D45"/>
    <mergeCell ref="A1:D1"/>
    <mergeCell ref="A2:D2"/>
    <mergeCell ref="A3:D3"/>
    <mergeCell ref="C6:D6"/>
  </mergeCells>
  <printOptions/>
  <pageMargins left="0.669291338582677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7">
      <selection activeCell="C19" sqref="C19"/>
    </sheetView>
  </sheetViews>
  <sheetFormatPr defaultColWidth="9.140625" defaultRowHeight="12.75"/>
  <cols>
    <col min="1" max="1" width="57.7109375" style="92" customWidth="1"/>
    <col min="2" max="2" width="10.57421875" style="92" customWidth="1"/>
    <col min="3" max="3" width="13.7109375" style="92" customWidth="1"/>
    <col min="4" max="4" width="14.421875" style="92" customWidth="1"/>
    <col min="5" max="5" width="9.140625" style="92" customWidth="1"/>
    <col min="6" max="6" width="9.57421875" style="92" bestFit="1" customWidth="1"/>
    <col min="7" max="16384" width="9.140625" style="92" customWidth="1"/>
  </cols>
  <sheetData>
    <row r="1" spans="1:4" ht="12.75" customHeight="1">
      <c r="A1" s="143" t="s">
        <v>197</v>
      </c>
      <c r="B1" s="143"/>
      <c r="C1" s="143"/>
      <c r="D1" s="143"/>
    </row>
    <row r="2" spans="1:4" ht="12.75" customHeight="1">
      <c r="A2" s="143" t="s">
        <v>33</v>
      </c>
      <c r="B2" s="143"/>
      <c r="C2" s="143"/>
      <c r="D2" s="143"/>
    </row>
    <row r="3" spans="1:4" ht="12.75" customHeight="1">
      <c r="A3" s="143" t="s">
        <v>315</v>
      </c>
      <c r="B3" s="143"/>
      <c r="C3" s="143"/>
      <c r="D3" s="143"/>
    </row>
    <row r="4" spans="1:4" ht="12.75" customHeight="1">
      <c r="A4" s="93"/>
      <c r="B4" s="93"/>
      <c r="C4" s="93"/>
      <c r="D4" s="93"/>
    </row>
    <row r="5" spans="1:4" ht="12.75">
      <c r="A5" s="94"/>
      <c r="B5" s="94"/>
      <c r="C5" s="94"/>
      <c r="D5" s="94"/>
    </row>
    <row r="6" spans="1:4" ht="12.75">
      <c r="A6" s="94"/>
      <c r="B6" s="94"/>
      <c r="C6" s="94"/>
      <c r="D6" s="111" t="s">
        <v>230</v>
      </c>
    </row>
    <row r="7" spans="1:4" ht="12.75">
      <c r="A7" s="95" t="s">
        <v>231</v>
      </c>
      <c r="B7" s="95" t="s">
        <v>6</v>
      </c>
      <c r="C7" s="95" t="s">
        <v>7</v>
      </c>
      <c r="D7" s="95" t="s">
        <v>8</v>
      </c>
    </row>
    <row r="8" spans="1:4" ht="12.75">
      <c r="A8" s="105" t="s">
        <v>233</v>
      </c>
      <c r="B8" s="95" t="s">
        <v>10</v>
      </c>
      <c r="C8" s="95" t="s">
        <v>11</v>
      </c>
      <c r="D8" s="95" t="s">
        <v>11</v>
      </c>
    </row>
    <row r="9" spans="1:4" ht="12.75">
      <c r="A9" s="115" t="s">
        <v>232</v>
      </c>
      <c r="B9" s="91"/>
      <c r="C9" s="91"/>
      <c r="D9" s="91"/>
    </row>
    <row r="10" spans="1:4" ht="12.75">
      <c r="A10" s="112" t="s">
        <v>34</v>
      </c>
      <c r="B10" s="91">
        <v>4</v>
      </c>
      <c r="C10" s="113">
        <f>бележки!E192+бележки!F208</f>
        <v>12783853.34</v>
      </c>
      <c r="D10" s="113">
        <f>бележки!G208+бележки!F192</f>
        <v>12464944.14</v>
      </c>
    </row>
    <row r="11" spans="1:4" ht="12.75">
      <c r="A11" s="112" t="s">
        <v>326</v>
      </c>
      <c r="B11" s="91">
        <v>6</v>
      </c>
      <c r="C11" s="107">
        <f>бележки!D264</f>
        <v>79939</v>
      </c>
      <c r="D11" s="107">
        <v>0</v>
      </c>
    </row>
    <row r="12" spans="1:4" ht="12.75">
      <c r="A12" s="112" t="s">
        <v>100</v>
      </c>
      <c r="B12" s="91">
        <v>7</v>
      </c>
      <c r="C12" s="107">
        <v>0</v>
      </c>
      <c r="D12" s="132">
        <v>405</v>
      </c>
    </row>
    <row r="13" spans="1:4" ht="12.75">
      <c r="A13" s="112" t="s">
        <v>129</v>
      </c>
      <c r="B13" s="91">
        <v>8</v>
      </c>
      <c r="C13" s="113">
        <f>бележки!D300+бележки!D310+бележки!D322+бележки!D332+бележки!D342</f>
        <v>462291</v>
      </c>
      <c r="D13" s="113">
        <v>809037</v>
      </c>
    </row>
    <row r="14" spans="1:4" ht="12.75">
      <c r="A14" s="112" t="s">
        <v>183</v>
      </c>
      <c r="B14" s="91">
        <v>11</v>
      </c>
      <c r="C14" s="113">
        <f>бележки!B390</f>
        <v>1922698.84</v>
      </c>
      <c r="D14" s="113">
        <f>бележки!C390</f>
        <v>1921799</v>
      </c>
    </row>
    <row r="15" spans="1:4" ht="12.75">
      <c r="A15" s="105" t="s">
        <v>235</v>
      </c>
      <c r="B15" s="95"/>
      <c r="C15" s="109">
        <f>C10+C11+C12+C13+C14</f>
        <v>15248782.18</v>
      </c>
      <c r="D15" s="109">
        <f>D10+D12+D13+D14</f>
        <v>15196185.14</v>
      </c>
    </row>
    <row r="16" spans="1:4" ht="12.75">
      <c r="A16" s="115" t="s">
        <v>234</v>
      </c>
      <c r="B16" s="91"/>
      <c r="C16" s="113"/>
      <c r="D16" s="113"/>
    </row>
    <row r="17" spans="1:4" ht="12.75">
      <c r="A17" s="112" t="s">
        <v>13</v>
      </c>
      <c r="B17" s="91">
        <v>9</v>
      </c>
      <c r="C17" s="113">
        <f>бележки!B362</f>
        <v>507454</v>
      </c>
      <c r="D17" s="113">
        <f>бележки!C362</f>
        <v>1990985</v>
      </c>
    </row>
    <row r="18" spans="1:4" ht="12.75">
      <c r="A18" s="112" t="s">
        <v>41</v>
      </c>
      <c r="B18" s="91">
        <v>10</v>
      </c>
      <c r="C18" s="113">
        <f>бележки!B373</f>
        <v>2792134</v>
      </c>
      <c r="D18" s="113">
        <f>бележки!C373</f>
        <v>109192</v>
      </c>
    </row>
    <row r="19" spans="1:4" ht="12.75">
      <c r="A19" s="112" t="s">
        <v>133</v>
      </c>
      <c r="B19" s="91">
        <v>5</v>
      </c>
      <c r="C19" s="113">
        <f>бележки!G242</f>
        <v>627250</v>
      </c>
      <c r="D19" s="113">
        <f>бележки!H242</f>
        <v>651830</v>
      </c>
    </row>
    <row r="20" spans="1:4" ht="12.75">
      <c r="A20" s="105" t="s">
        <v>236</v>
      </c>
      <c r="B20" s="96"/>
      <c r="C20" s="109">
        <f>C17+C18+C19</f>
        <v>3926838</v>
      </c>
      <c r="D20" s="109">
        <f>D17+D18+D19</f>
        <v>2752007</v>
      </c>
    </row>
    <row r="21" spans="1:4" ht="12.75">
      <c r="A21" s="105" t="s">
        <v>237</v>
      </c>
      <c r="B21" s="96"/>
      <c r="C21" s="109">
        <f>C15+C20</f>
        <v>19175620.18</v>
      </c>
      <c r="D21" s="109">
        <f>D15+D20</f>
        <v>17948192.14</v>
      </c>
    </row>
    <row r="22" spans="1:4" ht="12.75">
      <c r="A22" s="97"/>
      <c r="B22" s="97"/>
      <c r="C22" s="113"/>
      <c r="D22" s="113"/>
    </row>
    <row r="23" spans="1:4" ht="12.75">
      <c r="A23" s="105" t="s">
        <v>238</v>
      </c>
      <c r="B23" s="95"/>
      <c r="C23" s="95" t="s">
        <v>7</v>
      </c>
      <c r="D23" s="95" t="s">
        <v>8</v>
      </c>
    </row>
    <row r="24" spans="1:4" ht="12.75">
      <c r="A24" s="95"/>
      <c r="B24" s="95" t="s">
        <v>9</v>
      </c>
      <c r="C24" s="95" t="s">
        <v>11</v>
      </c>
      <c r="D24" s="95" t="s">
        <v>11</v>
      </c>
    </row>
    <row r="25" spans="1:4" ht="12.75">
      <c r="A25" s="115" t="s">
        <v>239</v>
      </c>
      <c r="B25" s="91" t="s">
        <v>10</v>
      </c>
      <c r="C25" s="113"/>
      <c r="D25" s="113"/>
    </row>
    <row r="26" spans="1:4" ht="12.75">
      <c r="A26" s="112" t="s">
        <v>227</v>
      </c>
      <c r="B26" s="91">
        <v>12</v>
      </c>
      <c r="C26" s="113">
        <v>13017889</v>
      </c>
      <c r="D26" s="113">
        <v>13017889</v>
      </c>
    </row>
    <row r="27" spans="1:4" ht="12.75">
      <c r="A27" s="112" t="s">
        <v>117</v>
      </c>
      <c r="B27" s="91">
        <v>13</v>
      </c>
      <c r="C27" s="113">
        <v>2110544</v>
      </c>
      <c r="D27" s="113">
        <v>2110544</v>
      </c>
    </row>
    <row r="28" spans="1:4" ht="12.75">
      <c r="A28" s="112" t="s">
        <v>228</v>
      </c>
      <c r="B28" s="91"/>
      <c r="C28" s="113">
        <v>1475378</v>
      </c>
      <c r="D28" s="113">
        <v>1676987</v>
      </c>
    </row>
    <row r="29" spans="1:4" ht="12.75">
      <c r="A29" s="112" t="s">
        <v>229</v>
      </c>
      <c r="B29" s="91"/>
      <c r="C29" s="113">
        <f>'ОПР '!C33</f>
        <v>2489351.9699999997</v>
      </c>
      <c r="D29" s="113">
        <v>1075856</v>
      </c>
    </row>
    <row r="30" spans="1:4" ht="12.75">
      <c r="A30" s="105" t="s">
        <v>240</v>
      </c>
      <c r="B30" s="95"/>
      <c r="C30" s="109">
        <f>C26+C27+C28+C29</f>
        <v>19093162.97</v>
      </c>
      <c r="D30" s="109">
        <f>D26+D27+D28+D29</f>
        <v>17881276</v>
      </c>
    </row>
    <row r="31" spans="1:4" ht="12.75">
      <c r="A31" s="115" t="s">
        <v>241</v>
      </c>
      <c r="B31" s="91"/>
      <c r="C31" s="113"/>
      <c r="D31" s="113"/>
    </row>
    <row r="32" spans="1:4" ht="12.75">
      <c r="A32" s="112" t="s">
        <v>14</v>
      </c>
      <c r="B32" s="91">
        <v>14</v>
      </c>
      <c r="C32" s="113">
        <f>бележки!B422</f>
        <v>82457</v>
      </c>
      <c r="D32" s="113">
        <f>бележки!C422</f>
        <v>66916</v>
      </c>
    </row>
    <row r="33" spans="1:4" ht="12.75">
      <c r="A33" s="105" t="s">
        <v>242</v>
      </c>
      <c r="B33" s="95"/>
      <c r="C33" s="114">
        <f>C32</f>
        <v>82457</v>
      </c>
      <c r="D33" s="114">
        <f>D32</f>
        <v>66916</v>
      </c>
    </row>
    <row r="34" spans="1:4" ht="12.75">
      <c r="A34" s="105" t="s">
        <v>243</v>
      </c>
      <c r="B34" s="96"/>
      <c r="C34" s="109">
        <f>C30+C33</f>
        <v>19175619.97</v>
      </c>
      <c r="D34" s="109">
        <f>D30+D33</f>
        <v>17948192</v>
      </c>
    </row>
    <row r="37" spans="1:4" ht="12.75">
      <c r="A37" s="92" t="s">
        <v>345</v>
      </c>
      <c r="B37" s="112"/>
      <c r="C37" s="112"/>
      <c r="D37" s="112"/>
    </row>
    <row r="38" spans="1:4" ht="12.75">
      <c r="A38" s="112"/>
      <c r="B38" s="112"/>
      <c r="C38" s="112"/>
      <c r="D38" s="112"/>
    </row>
    <row r="39" spans="1:4" ht="12.75">
      <c r="A39" s="112"/>
      <c r="B39" s="112"/>
      <c r="C39" s="112"/>
      <c r="D39" s="112"/>
    </row>
    <row r="40" spans="1:4" ht="12.75">
      <c r="A40" s="112"/>
      <c r="B40" s="112"/>
      <c r="C40" s="112"/>
      <c r="D40" s="112"/>
    </row>
    <row r="41" spans="1:4" ht="12.75">
      <c r="A41" s="112"/>
      <c r="B41" s="112"/>
      <c r="C41" s="112"/>
      <c r="D41" s="112"/>
    </row>
    <row r="42" spans="1:4" ht="12.75">
      <c r="A42" s="112" t="s">
        <v>36</v>
      </c>
      <c r="B42" s="112" t="s">
        <v>78</v>
      </c>
      <c r="C42" s="112"/>
      <c r="D42" s="112"/>
    </row>
    <row r="43" spans="1:4" ht="12.75">
      <c r="A43" s="112" t="s">
        <v>35</v>
      </c>
      <c r="B43" s="112" t="s">
        <v>335</v>
      </c>
      <c r="C43" s="112"/>
      <c r="D43" s="112"/>
    </row>
    <row r="44" spans="1:4" ht="12.75">
      <c r="A44" s="112"/>
      <c r="B44" s="112"/>
      <c r="C44" s="112"/>
      <c r="D44" s="112"/>
    </row>
    <row r="45" spans="1:4" ht="12.75">
      <c r="A45" s="112"/>
      <c r="B45" s="112"/>
      <c r="C45" s="112"/>
      <c r="D45" s="112"/>
    </row>
    <row r="46" spans="2:4" ht="12.75">
      <c r="B46" s="94"/>
      <c r="C46" s="94"/>
      <c r="D46" s="94"/>
    </row>
    <row r="47" spans="2:4" ht="12.75">
      <c r="B47" s="94"/>
      <c r="C47" s="94"/>
      <c r="D47" s="94"/>
    </row>
    <row r="48" ht="12.75">
      <c r="A48" s="115"/>
    </row>
  </sheetData>
  <sheetProtection/>
  <mergeCells count="3">
    <mergeCell ref="A1:D1"/>
    <mergeCell ref="A2:D2"/>
    <mergeCell ref="A3:D3"/>
  </mergeCells>
  <printOptions/>
  <pageMargins left="0.6" right="0.23" top="0.9055118110236221" bottom="0.984251968503937" header="0.5905511811023623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7.57421875" style="92" customWidth="1"/>
    <col min="2" max="2" width="20.140625" style="92" customWidth="1"/>
    <col min="3" max="3" width="19.140625" style="92" customWidth="1"/>
    <col min="4" max="16384" width="9.140625" style="92" customWidth="1"/>
  </cols>
  <sheetData>
    <row r="1" spans="1:3" ht="12.75">
      <c r="A1" s="143" t="s">
        <v>56</v>
      </c>
      <c r="B1" s="143"/>
      <c r="C1" s="143"/>
    </row>
    <row r="2" spans="1:3" ht="12.75">
      <c r="A2" s="143" t="s">
        <v>33</v>
      </c>
      <c r="B2" s="143"/>
      <c r="C2" s="143"/>
    </row>
    <row r="3" spans="1:3" ht="12.75">
      <c r="A3" s="143" t="s">
        <v>315</v>
      </c>
      <c r="B3" s="143"/>
      <c r="C3" s="143"/>
    </row>
    <row r="6" spans="1:3" ht="12.75">
      <c r="A6" s="91"/>
      <c r="B6" s="91"/>
      <c r="C6" s="117"/>
    </row>
    <row r="7" spans="1:3" ht="12.75">
      <c r="A7" s="95"/>
      <c r="B7" s="95" t="s">
        <v>57</v>
      </c>
      <c r="C7" s="95" t="s">
        <v>58</v>
      </c>
    </row>
    <row r="8" spans="1:3" ht="12.75">
      <c r="A8" s="96" t="s">
        <v>63</v>
      </c>
      <c r="B8" s="104"/>
      <c r="C8" s="104"/>
    </row>
    <row r="9" spans="1:3" ht="12.75">
      <c r="A9" s="92" t="s">
        <v>64</v>
      </c>
      <c r="B9" s="118">
        <f>-502310-2500000</f>
        <v>-3002310</v>
      </c>
      <c r="C9" s="118">
        <v>0</v>
      </c>
    </row>
    <row r="10" spans="1:3" ht="12" customHeight="1">
      <c r="A10" s="92" t="s">
        <v>221</v>
      </c>
      <c r="B10" s="118">
        <v>-152328</v>
      </c>
      <c r="C10" s="118">
        <v>-97416</v>
      </c>
    </row>
    <row r="11" spans="1:3" ht="12" customHeight="1">
      <c r="A11" s="92" t="s">
        <v>222</v>
      </c>
      <c r="B11" s="118">
        <v>-103340</v>
      </c>
      <c r="C11" s="118">
        <v>-114830</v>
      </c>
    </row>
    <row r="12" spans="1:3" ht="12.75">
      <c r="A12" s="92" t="s">
        <v>296</v>
      </c>
      <c r="B12" s="118">
        <f>99630-4868-37</f>
        <v>94725</v>
      </c>
      <c r="C12" s="118">
        <v>45850</v>
      </c>
    </row>
    <row r="13" spans="1:3" ht="12.75">
      <c r="A13" s="97" t="s">
        <v>65</v>
      </c>
      <c r="B13" s="119">
        <f>SUM(B9:B12)</f>
        <v>-3163253</v>
      </c>
      <c r="C13" s="119">
        <f>SUM(C10:C12)</f>
        <v>-166396</v>
      </c>
    </row>
    <row r="14" spans="1:3" ht="12.75">
      <c r="A14" s="96" t="s">
        <v>66</v>
      </c>
      <c r="B14" s="104"/>
      <c r="C14" s="104"/>
    </row>
    <row r="15" spans="1:3" ht="12.75">
      <c r="A15" s="92" t="s">
        <v>223</v>
      </c>
      <c r="B15" s="92">
        <v>0</v>
      </c>
      <c r="C15" s="92">
        <v>-45198</v>
      </c>
    </row>
    <row r="16" spans="1:3" ht="12.75">
      <c r="A16" s="92" t="s">
        <v>67</v>
      </c>
      <c r="B16" s="118">
        <v>-197007</v>
      </c>
      <c r="C16" s="118">
        <v>-491820</v>
      </c>
    </row>
    <row r="17" spans="1:3" ht="12.75">
      <c r="A17" s="92" t="s">
        <v>102</v>
      </c>
      <c r="B17" s="118">
        <v>1862237</v>
      </c>
      <c r="C17" s="118">
        <v>1335156</v>
      </c>
    </row>
    <row r="18" spans="1:3" ht="12.75">
      <c r="A18" s="92" t="s">
        <v>103</v>
      </c>
      <c r="B18" s="118">
        <v>187918</v>
      </c>
      <c r="C18" s="118">
        <v>261752</v>
      </c>
    </row>
    <row r="19" spans="1:3" ht="12.75">
      <c r="A19" s="92" t="s">
        <v>69</v>
      </c>
      <c r="B19" s="118">
        <v>136990</v>
      </c>
      <c r="C19" s="118">
        <v>123796</v>
      </c>
    </row>
    <row r="20" spans="1:3" ht="12.75">
      <c r="A20" s="92" t="s">
        <v>71</v>
      </c>
      <c r="B20" s="118">
        <f>932370</f>
        <v>932370</v>
      </c>
      <c r="C20" s="118">
        <v>504901</v>
      </c>
    </row>
    <row r="21" spans="1:3" ht="12.75">
      <c r="A21" s="97" t="s">
        <v>70</v>
      </c>
      <c r="B21" s="119">
        <f>SUM(B15:B20)</f>
        <v>2922508</v>
      </c>
      <c r="C21" s="119">
        <f>SUM(C15:C20)</f>
        <v>1688587</v>
      </c>
    </row>
    <row r="22" spans="1:3" ht="12.75">
      <c r="A22" s="92" t="s">
        <v>68</v>
      </c>
      <c r="B22" s="118"/>
      <c r="C22" s="118"/>
    </row>
    <row r="23" spans="1:3" ht="12.75">
      <c r="A23" s="96" t="s">
        <v>59</v>
      </c>
      <c r="B23" s="108">
        <f>B24+B25</f>
        <v>-1242786</v>
      </c>
      <c r="C23" s="108">
        <f>C24+C25</f>
        <v>-861890</v>
      </c>
    </row>
    <row r="24" spans="1:3" ht="12.75">
      <c r="A24" s="92" t="s">
        <v>131</v>
      </c>
      <c r="B24" s="118">
        <v>-1215037</v>
      </c>
      <c r="C24" s="118">
        <v>-842582</v>
      </c>
    </row>
    <row r="25" spans="1:3" ht="12.75">
      <c r="A25" s="96" t="s">
        <v>291</v>
      </c>
      <c r="B25" s="108">
        <v>-27749</v>
      </c>
      <c r="C25" s="108">
        <v>-19308</v>
      </c>
    </row>
    <row r="26" spans="1:3" ht="12.75">
      <c r="A26" s="96" t="s">
        <v>60</v>
      </c>
      <c r="B26" s="108">
        <f>B13+B21+B22+B23</f>
        <v>-1483531</v>
      </c>
      <c r="C26" s="108">
        <v>660301</v>
      </c>
    </row>
    <row r="27" spans="1:3" ht="12.75">
      <c r="A27" s="97" t="s">
        <v>61</v>
      </c>
      <c r="B27" s="119">
        <v>1990985</v>
      </c>
      <c r="C27" s="119">
        <v>1330684</v>
      </c>
    </row>
    <row r="28" spans="1:3" ht="12.75">
      <c r="A28" s="96" t="s">
        <v>62</v>
      </c>
      <c r="B28" s="108">
        <f>B26+B27</f>
        <v>507454</v>
      </c>
      <c r="C28" s="96">
        <v>1990985</v>
      </c>
    </row>
    <row r="29" ht="12.75">
      <c r="A29" s="112"/>
    </row>
    <row r="30" ht="12.75">
      <c r="A30" s="112"/>
    </row>
    <row r="31" ht="12.75">
      <c r="A31" s="92" t="s">
        <v>345</v>
      </c>
    </row>
    <row r="32" ht="12" customHeight="1"/>
    <row r="33" ht="12" customHeight="1"/>
    <row r="34" ht="12" customHeight="1"/>
    <row r="36" spans="1:3" ht="12.75">
      <c r="A36" s="92" t="s">
        <v>36</v>
      </c>
      <c r="B36" s="112" t="s">
        <v>78</v>
      </c>
      <c r="C36" s="94"/>
    </row>
    <row r="37" spans="1:3" ht="12.75">
      <c r="A37" s="112" t="s">
        <v>35</v>
      </c>
      <c r="B37" s="144" t="s">
        <v>337</v>
      </c>
      <c r="C37" s="144"/>
    </row>
  </sheetData>
  <sheetProtection/>
  <mergeCells count="4">
    <mergeCell ref="A1:C1"/>
    <mergeCell ref="A2:C2"/>
    <mergeCell ref="A3:C3"/>
    <mergeCell ref="B37:C37"/>
  </mergeCells>
  <printOptions/>
  <pageMargins left="0.76" right="0.1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7.8515625" style="99" customWidth="1"/>
    <col min="2" max="2" width="18.140625" style="99" customWidth="1"/>
    <col min="3" max="3" width="18.00390625" style="99" customWidth="1"/>
    <col min="4" max="4" width="11.8515625" style="99" customWidth="1"/>
    <col min="5" max="5" width="12.00390625" style="99" customWidth="1"/>
    <col min="6" max="16384" width="9.140625" style="99" customWidth="1"/>
  </cols>
  <sheetData>
    <row r="1" spans="1:5" ht="12.75">
      <c r="A1" s="141" t="s">
        <v>72</v>
      </c>
      <c r="B1" s="141"/>
      <c r="C1" s="141"/>
      <c r="D1" s="141"/>
      <c r="E1" s="141"/>
    </row>
    <row r="2" spans="1:5" ht="12.75">
      <c r="A2" s="141" t="s">
        <v>75</v>
      </c>
      <c r="B2" s="141"/>
      <c r="C2" s="141"/>
      <c r="D2" s="141"/>
      <c r="E2" s="141"/>
    </row>
    <row r="3" spans="1:5" ht="12.75">
      <c r="A3" s="141" t="s">
        <v>338</v>
      </c>
      <c r="B3" s="141"/>
      <c r="C3" s="141"/>
      <c r="D3" s="141"/>
      <c r="E3" s="141"/>
    </row>
    <row r="4" spans="1:5" ht="12.75">
      <c r="A4" s="98"/>
      <c r="B4" s="98"/>
      <c r="C4" s="98"/>
      <c r="D4" s="98"/>
      <c r="E4" s="98"/>
    </row>
    <row r="7" spans="1:5" ht="12.75" customHeight="1">
      <c r="A7" s="124"/>
      <c r="B7" s="124" t="s">
        <v>29</v>
      </c>
      <c r="C7" s="124" t="s">
        <v>245</v>
      </c>
      <c r="D7" s="124" t="s">
        <v>73</v>
      </c>
      <c r="E7" s="124" t="s">
        <v>74</v>
      </c>
    </row>
    <row r="8" spans="1:5" ht="12.75">
      <c r="A8" s="125" t="s">
        <v>253</v>
      </c>
      <c r="B8" s="126">
        <v>13017889</v>
      </c>
      <c r="C8" s="127">
        <v>2110544</v>
      </c>
      <c r="D8" s="127">
        <v>2752844</v>
      </c>
      <c r="E8" s="126">
        <f>B8+C8+D8-1</f>
        <v>17881276</v>
      </c>
    </row>
    <row r="9" spans="1:5" ht="12.75">
      <c r="A9" s="120" t="s">
        <v>76</v>
      </c>
      <c r="B9" s="120">
        <v>0</v>
      </c>
      <c r="C9" s="120">
        <v>0</v>
      </c>
      <c r="D9" s="120">
        <v>0</v>
      </c>
      <c r="E9" s="120">
        <f>B9+C9</f>
        <v>0</v>
      </c>
    </row>
    <row r="10" spans="1:5" ht="12.75">
      <c r="A10" s="122" t="s">
        <v>165</v>
      </c>
      <c r="B10" s="120">
        <v>0</v>
      </c>
      <c r="C10" s="120">
        <v>0</v>
      </c>
      <c r="D10" s="120">
        <v>-1249717</v>
      </c>
      <c r="E10" s="121">
        <f>B10+D10</f>
        <v>-1249717</v>
      </c>
    </row>
    <row r="11" spans="1:5" ht="12.75">
      <c r="A11" s="120" t="s">
        <v>295</v>
      </c>
      <c r="B11" s="120">
        <v>0</v>
      </c>
      <c r="C11" s="120">
        <v>0</v>
      </c>
      <c r="D11" s="120">
        <v>-27749</v>
      </c>
      <c r="E11" s="121">
        <f>B11+D11</f>
        <v>-27749</v>
      </c>
    </row>
    <row r="12" spans="1:5" ht="12.75">
      <c r="A12" s="120" t="s">
        <v>77</v>
      </c>
      <c r="B12" s="120"/>
      <c r="C12" s="120"/>
      <c r="D12" s="120">
        <f>'ОПР '!C33</f>
        <v>2489351.9699999997</v>
      </c>
      <c r="E12" s="121">
        <f>B12+D12</f>
        <v>2489351.9699999997</v>
      </c>
    </row>
    <row r="13" spans="1:5" ht="12.75">
      <c r="A13" s="125" t="s">
        <v>346</v>
      </c>
      <c r="B13" s="126">
        <f>SUM(B8:B11)</f>
        <v>13017889</v>
      </c>
      <c r="C13" s="126">
        <f>SUM(C8:C11)</f>
        <v>2110544</v>
      </c>
      <c r="D13" s="126">
        <f>SUM(D8:D12)</f>
        <v>3964729.9699999997</v>
      </c>
      <c r="E13" s="126">
        <f>SUM(E8:E12)+1</f>
        <v>19093162.97</v>
      </c>
    </row>
    <row r="14" spans="1:5" ht="12.75">
      <c r="A14" s="110"/>
      <c r="B14" s="101"/>
      <c r="C14" s="101"/>
      <c r="D14" s="101"/>
      <c r="E14" s="101"/>
    </row>
    <row r="15" ht="12.75">
      <c r="A15" s="102"/>
    </row>
    <row r="16" ht="12.75">
      <c r="A16" s="92" t="s">
        <v>345</v>
      </c>
    </row>
    <row r="22" spans="1:5" ht="12.75">
      <c r="A22" s="99" t="s">
        <v>36</v>
      </c>
      <c r="B22" s="102" t="s">
        <v>78</v>
      </c>
      <c r="C22" s="102"/>
      <c r="D22" s="103"/>
      <c r="E22" s="103"/>
    </row>
    <row r="23" spans="1:5" ht="12.75">
      <c r="A23" s="102" t="s">
        <v>35</v>
      </c>
      <c r="B23" s="140" t="s">
        <v>337</v>
      </c>
      <c r="C23" s="140"/>
      <c r="D23" s="140"/>
      <c r="E23" s="140"/>
    </row>
    <row r="24" spans="1:5" ht="12.75">
      <c r="A24" s="101"/>
      <c r="B24" s="101"/>
      <c r="C24" s="101"/>
      <c r="D24" s="101"/>
      <c r="E24" s="101"/>
    </row>
    <row r="25" spans="1:4" ht="12.75">
      <c r="A25" s="110"/>
      <c r="B25" s="101"/>
      <c r="C25" s="101"/>
      <c r="D25" s="101"/>
    </row>
    <row r="26" spans="1:4" ht="12.75">
      <c r="A26" s="101"/>
      <c r="B26" s="123"/>
      <c r="C26" s="123"/>
      <c r="D26" s="123"/>
    </row>
    <row r="27" spans="1:4" ht="12.75">
      <c r="A27" s="110"/>
      <c r="B27" s="101"/>
      <c r="C27" s="101"/>
      <c r="D27" s="101"/>
    </row>
    <row r="28" ht="12.75">
      <c r="A28" s="102"/>
    </row>
  </sheetData>
  <sheetProtection/>
  <mergeCells count="4">
    <mergeCell ref="A1:E1"/>
    <mergeCell ref="A2:E2"/>
    <mergeCell ref="A3:E3"/>
    <mergeCell ref="B23:E23"/>
  </mergeCells>
  <printOptions/>
  <pageMargins left="0.67" right="0.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V500"/>
  <sheetViews>
    <sheetView zoomScalePageLayoutView="0" workbookViewId="0" topLeftCell="A487">
      <selection activeCell="C214" sqref="C214"/>
    </sheetView>
  </sheetViews>
  <sheetFormatPr defaultColWidth="9.140625" defaultRowHeight="12.75"/>
  <cols>
    <col min="1" max="1" width="60.140625" style="8" customWidth="1"/>
    <col min="2" max="2" width="13.140625" style="8" bestFit="1" customWidth="1"/>
    <col min="3" max="3" width="11.28125" style="8" customWidth="1"/>
    <col min="4" max="4" width="10.7109375" style="8" bestFit="1" customWidth="1"/>
    <col min="5" max="5" width="11.421875" style="8" customWidth="1"/>
    <col min="6" max="6" width="11.8515625" style="8" bestFit="1" customWidth="1"/>
    <col min="7" max="8" width="10.140625" style="8" bestFit="1" customWidth="1"/>
    <col min="9" max="9" width="11.00390625" style="8" customWidth="1"/>
    <col min="10" max="10" width="13.140625" style="8" customWidth="1"/>
    <col min="11" max="16384" width="9.140625" style="8" customWidth="1"/>
  </cols>
  <sheetData>
    <row r="2" spans="1:10" ht="15.75">
      <c r="A2" s="145" t="s">
        <v>198</v>
      </c>
      <c r="B2" s="145"/>
      <c r="C2" s="145"/>
      <c r="D2" s="145"/>
      <c r="E2" s="145"/>
      <c r="F2" s="145"/>
      <c r="G2" s="145"/>
      <c r="H2" s="145"/>
      <c r="I2" s="145"/>
      <c r="J2" s="69"/>
    </row>
    <row r="3" spans="1:10" ht="15.75">
      <c r="A3" s="145" t="s">
        <v>316</v>
      </c>
      <c r="B3" s="145"/>
      <c r="C3" s="145"/>
      <c r="D3" s="145"/>
      <c r="E3" s="145"/>
      <c r="F3" s="145"/>
      <c r="G3" s="145"/>
      <c r="H3" s="145"/>
      <c r="I3" s="145"/>
      <c r="J3" s="69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2" ht="15.75">
      <c r="A6" s="37" t="s">
        <v>37</v>
      </c>
      <c r="B6" s="1"/>
    </row>
    <row r="8" spans="1:2" ht="15.75">
      <c r="A8" s="70" t="s">
        <v>173</v>
      </c>
      <c r="B8" s="69"/>
    </row>
    <row r="9" spans="1:2" ht="15.75">
      <c r="A9" s="70" t="s">
        <v>254</v>
      </c>
      <c r="B9" s="69"/>
    </row>
    <row r="10" spans="1:2" ht="15.75">
      <c r="A10" s="70" t="s">
        <v>293</v>
      </c>
      <c r="B10" s="69"/>
    </row>
    <row r="11" spans="1:2" ht="15.75">
      <c r="A11" s="65" t="s">
        <v>382</v>
      </c>
      <c r="B11" s="69"/>
    </row>
    <row r="12" spans="1:2" ht="15.75">
      <c r="A12" s="65" t="s">
        <v>383</v>
      </c>
      <c r="B12" s="69"/>
    </row>
    <row r="13" spans="1:2" ht="15.75">
      <c r="A13" s="65" t="s">
        <v>371</v>
      </c>
      <c r="B13" s="69"/>
    </row>
    <row r="14" spans="1:2" ht="15.75">
      <c r="A14" s="136" t="s">
        <v>372</v>
      </c>
      <c r="B14" s="69"/>
    </row>
    <row r="15" ht="15.75">
      <c r="A15" s="136" t="s">
        <v>373</v>
      </c>
    </row>
    <row r="16" ht="15.75">
      <c r="A16" s="136" t="s">
        <v>374</v>
      </c>
    </row>
    <row r="17" ht="15.75">
      <c r="A17" s="136"/>
    </row>
    <row r="18" ht="15.75">
      <c r="A18" s="136"/>
    </row>
    <row r="19" spans="1:2" ht="15.75">
      <c r="A19" s="37" t="s">
        <v>90</v>
      </c>
      <c r="B19" s="1"/>
    </row>
    <row r="20" ht="15.75">
      <c r="A20" s="65"/>
    </row>
    <row r="21" ht="15.75">
      <c r="A21" s="70" t="s">
        <v>258</v>
      </c>
    </row>
    <row r="22" ht="15.75">
      <c r="A22" s="70" t="s">
        <v>259</v>
      </c>
    </row>
    <row r="23" ht="15.75">
      <c r="A23" s="70" t="s">
        <v>260</v>
      </c>
    </row>
    <row r="24" ht="15.75">
      <c r="A24" s="65"/>
    </row>
    <row r="25" ht="15.75">
      <c r="A25" s="70" t="s">
        <v>292</v>
      </c>
    </row>
    <row r="26" ht="15.75">
      <c r="A26" s="65"/>
    </row>
    <row r="27" spans="1:8" ht="15.75">
      <c r="A27" s="70" t="s">
        <v>261</v>
      </c>
      <c r="B27" s="69"/>
      <c r="C27" s="69"/>
      <c r="D27" s="69"/>
      <c r="E27" s="69"/>
      <c r="F27" s="69"/>
      <c r="G27" s="69"/>
      <c r="H27" s="69"/>
    </row>
    <row r="28" spans="1:8" ht="15.75">
      <c r="A28" s="70" t="s">
        <v>262</v>
      </c>
      <c r="B28" s="69"/>
      <c r="C28" s="69"/>
      <c r="D28" s="69"/>
      <c r="E28" s="69"/>
      <c r="F28" s="69"/>
      <c r="G28" s="69"/>
      <c r="H28" s="69"/>
    </row>
    <row r="29" spans="1:8" ht="15.75">
      <c r="A29" s="70" t="s">
        <v>263</v>
      </c>
      <c r="B29" s="69"/>
      <c r="C29" s="69"/>
      <c r="D29" s="69"/>
      <c r="E29" s="69"/>
      <c r="F29" s="69"/>
      <c r="G29" s="69"/>
      <c r="H29" s="69"/>
    </row>
    <row r="30" spans="1:8" ht="15.75">
      <c r="A30" s="70"/>
      <c r="B30" s="69"/>
      <c r="C30" s="69"/>
      <c r="D30" s="69"/>
      <c r="E30" s="69"/>
      <c r="F30" s="69"/>
      <c r="G30" s="69"/>
      <c r="H30" s="69"/>
    </row>
    <row r="31" spans="1:8" ht="15.75">
      <c r="A31" s="40"/>
      <c r="B31" s="69"/>
      <c r="C31" s="69"/>
      <c r="D31" s="69"/>
      <c r="E31" s="69"/>
      <c r="F31" s="69"/>
      <c r="G31" s="69"/>
      <c r="H31" s="69"/>
    </row>
    <row r="32" spans="1:8" ht="15.75">
      <c r="A32" s="40" t="s">
        <v>255</v>
      </c>
      <c r="B32" s="69"/>
      <c r="C32" s="69"/>
      <c r="D32" s="69"/>
      <c r="E32" s="69"/>
      <c r="F32" s="69"/>
      <c r="G32" s="69"/>
      <c r="H32" s="69"/>
    </row>
    <row r="33" spans="1:8" ht="15.75">
      <c r="A33" s="40"/>
      <c r="B33" s="69"/>
      <c r="C33" s="69"/>
      <c r="D33" s="69"/>
      <c r="E33" s="69"/>
      <c r="F33" s="69"/>
      <c r="G33" s="69"/>
      <c r="H33" s="69"/>
    </row>
    <row r="34" spans="1:8" ht="15.75">
      <c r="A34" s="71" t="s">
        <v>264</v>
      </c>
      <c r="B34" s="69"/>
      <c r="C34" s="69"/>
      <c r="D34" s="69"/>
      <c r="E34" s="69"/>
      <c r="F34" s="69"/>
      <c r="G34" s="69"/>
      <c r="H34" s="69"/>
    </row>
    <row r="35" spans="1:8" ht="15.75">
      <c r="A35" s="71" t="s">
        <v>265</v>
      </c>
      <c r="B35" s="69"/>
      <c r="C35" s="69"/>
      <c r="D35" s="69"/>
      <c r="E35" s="69"/>
      <c r="F35" s="69"/>
      <c r="G35" s="69"/>
      <c r="H35" s="69"/>
    </row>
    <row r="36" spans="1:8" ht="15.75">
      <c r="A36" s="70"/>
      <c r="B36" s="69"/>
      <c r="C36" s="69"/>
      <c r="D36" s="69"/>
      <c r="E36" s="69"/>
      <c r="F36" s="69"/>
      <c r="G36" s="69"/>
      <c r="H36" s="69"/>
    </row>
    <row r="37" spans="1:8" ht="15.75">
      <c r="A37" s="70" t="s">
        <v>266</v>
      </c>
      <c r="B37" s="69"/>
      <c r="C37" s="69"/>
      <c r="D37" s="69"/>
      <c r="E37" s="69"/>
      <c r="F37" s="69"/>
      <c r="G37" s="69"/>
      <c r="H37" s="69"/>
    </row>
    <row r="38" spans="1:8" ht="15.75">
      <c r="A38" s="70"/>
      <c r="B38" s="69"/>
      <c r="C38" s="69"/>
      <c r="D38" s="69"/>
      <c r="E38" s="69"/>
      <c r="F38" s="69"/>
      <c r="G38" s="69"/>
      <c r="H38" s="69"/>
    </row>
    <row r="39" spans="1:8" ht="15.75">
      <c r="A39" s="70" t="s">
        <v>267</v>
      </c>
      <c r="B39" s="69"/>
      <c r="C39" s="69"/>
      <c r="D39" s="69"/>
      <c r="E39" s="69"/>
      <c r="F39" s="69"/>
      <c r="G39" s="69"/>
      <c r="H39" s="69"/>
    </row>
    <row r="40" spans="1:8" ht="15.75">
      <c r="A40" s="70"/>
      <c r="B40" s="69"/>
      <c r="C40" s="69"/>
      <c r="D40" s="69"/>
      <c r="E40" s="69"/>
      <c r="F40" s="69"/>
      <c r="G40" s="69"/>
      <c r="H40" s="69"/>
    </row>
    <row r="41" spans="1:8" ht="15.75">
      <c r="A41" s="70" t="s">
        <v>268</v>
      </c>
      <c r="B41" s="69"/>
      <c r="C41" s="69"/>
      <c r="D41" s="69"/>
      <c r="E41" s="69"/>
      <c r="F41" s="69"/>
      <c r="G41" s="69"/>
      <c r="H41" s="69"/>
    </row>
    <row r="42" spans="1:8" ht="15.75">
      <c r="A42" s="71"/>
      <c r="B42" s="69"/>
      <c r="C42" s="69"/>
      <c r="D42" s="69"/>
      <c r="E42" s="69"/>
      <c r="F42" s="69"/>
      <c r="G42" s="69"/>
      <c r="H42" s="69"/>
    </row>
    <row r="43" spans="1:8" ht="15.75">
      <c r="A43" s="71" t="s">
        <v>256</v>
      </c>
      <c r="B43" s="69"/>
      <c r="C43" s="69"/>
      <c r="D43" s="69"/>
      <c r="E43" s="69"/>
      <c r="F43" s="69"/>
      <c r="G43" s="69"/>
      <c r="H43" s="69"/>
    </row>
    <row r="44" spans="1:8" ht="15.75">
      <c r="A44" s="71"/>
      <c r="B44" s="69"/>
      <c r="C44" s="69"/>
      <c r="D44" s="69"/>
      <c r="E44" s="69"/>
      <c r="F44" s="69"/>
      <c r="G44" s="69"/>
      <c r="H44" s="69"/>
    </row>
    <row r="45" spans="1:8" ht="15.75">
      <c r="A45" s="70" t="s">
        <v>269</v>
      </c>
      <c r="B45" s="69"/>
      <c r="C45" s="69"/>
      <c r="D45" s="69"/>
      <c r="E45" s="69"/>
      <c r="F45" s="69"/>
      <c r="G45" s="69"/>
      <c r="H45" s="69"/>
    </row>
    <row r="46" spans="1:8" s="29" customFormat="1" ht="15.75">
      <c r="A46" s="70"/>
      <c r="B46" s="69"/>
      <c r="C46" s="69"/>
      <c r="D46" s="69"/>
      <c r="E46" s="69"/>
      <c r="F46" s="69"/>
      <c r="G46" s="69"/>
      <c r="H46" s="69"/>
    </row>
    <row r="47" spans="1:8" s="29" customFormat="1" ht="15.75">
      <c r="A47" s="70" t="s">
        <v>270</v>
      </c>
      <c r="B47" s="69"/>
      <c r="C47" s="69"/>
      <c r="D47" s="69"/>
      <c r="E47" s="69"/>
      <c r="F47" s="69"/>
      <c r="G47" s="69"/>
      <c r="H47" s="69"/>
    </row>
    <row r="48" spans="1:8" s="29" customFormat="1" ht="15.75">
      <c r="A48" s="70"/>
      <c r="B48" s="69"/>
      <c r="C48" s="69"/>
      <c r="D48" s="69"/>
      <c r="E48" s="69"/>
      <c r="F48" s="69"/>
      <c r="G48" s="69"/>
      <c r="H48" s="69"/>
    </row>
    <row r="49" spans="1:8" s="29" customFormat="1" ht="15.75">
      <c r="A49" s="70" t="s">
        <v>271</v>
      </c>
      <c r="B49" s="69"/>
      <c r="C49" s="69"/>
      <c r="D49" s="69"/>
      <c r="E49" s="69"/>
      <c r="F49" s="69"/>
      <c r="G49" s="69"/>
      <c r="H49" s="69"/>
    </row>
    <row r="50" spans="1:8" s="29" customFormat="1" ht="15.75">
      <c r="A50" s="70"/>
      <c r="B50" s="69"/>
      <c r="C50" s="69"/>
      <c r="D50" s="69"/>
      <c r="E50" s="69"/>
      <c r="F50" s="69"/>
      <c r="G50" s="69"/>
      <c r="H50" s="69"/>
    </row>
    <row r="51" spans="1:8" s="29" customFormat="1" ht="15.75">
      <c r="A51" s="70" t="s">
        <v>272</v>
      </c>
      <c r="B51" s="69"/>
      <c r="C51" s="69"/>
      <c r="D51" s="69"/>
      <c r="E51" s="69"/>
      <c r="F51" s="69"/>
      <c r="G51" s="69"/>
      <c r="H51" s="69"/>
    </row>
    <row r="52" spans="1:8" s="29" customFormat="1" ht="15.75">
      <c r="A52" s="70"/>
      <c r="B52" s="69"/>
      <c r="C52" s="69"/>
      <c r="D52" s="69"/>
      <c r="E52" s="69"/>
      <c r="F52" s="69"/>
      <c r="G52" s="69"/>
      <c r="H52" s="69"/>
    </row>
    <row r="53" spans="1:8" s="29" customFormat="1" ht="15.75">
      <c r="A53" s="70" t="s">
        <v>273</v>
      </c>
      <c r="B53" s="69"/>
      <c r="C53" s="69"/>
      <c r="D53" s="69"/>
      <c r="E53" s="69"/>
      <c r="F53" s="69"/>
      <c r="G53" s="69"/>
      <c r="H53" s="69"/>
    </row>
    <row r="54" spans="1:8" s="29" customFormat="1" ht="15.75">
      <c r="A54" s="70"/>
      <c r="B54" s="69"/>
      <c r="C54" s="69"/>
      <c r="D54" s="69"/>
      <c r="E54" s="69"/>
      <c r="F54" s="69"/>
      <c r="G54" s="69"/>
      <c r="H54" s="69"/>
    </row>
    <row r="55" spans="1:8" s="29" customFormat="1" ht="15.75">
      <c r="A55" s="70" t="s">
        <v>274</v>
      </c>
      <c r="B55" s="69"/>
      <c r="C55" s="69"/>
      <c r="D55" s="69"/>
      <c r="E55" s="69"/>
      <c r="F55" s="69"/>
      <c r="G55" s="69"/>
      <c r="H55" s="69"/>
    </row>
    <row r="56" spans="1:8" s="29" customFormat="1" ht="15.75">
      <c r="A56" s="70"/>
      <c r="B56" s="69"/>
      <c r="C56" s="69"/>
      <c r="D56" s="69"/>
      <c r="E56" s="69"/>
      <c r="F56" s="69"/>
      <c r="G56" s="69"/>
      <c r="H56" s="69"/>
    </row>
    <row r="57" spans="1:8" s="29" customFormat="1" ht="15.75">
      <c r="A57" s="70" t="s">
        <v>275</v>
      </c>
      <c r="B57" s="69"/>
      <c r="C57" s="69"/>
      <c r="D57" s="69"/>
      <c r="E57" s="69"/>
      <c r="F57" s="69"/>
      <c r="G57" s="69"/>
      <c r="H57" s="69"/>
    </row>
    <row r="58" spans="1:8" s="29" customFormat="1" ht="15.75">
      <c r="A58" s="70"/>
      <c r="B58" s="69"/>
      <c r="C58" s="69"/>
      <c r="D58" s="69"/>
      <c r="E58" s="69"/>
      <c r="F58" s="69"/>
      <c r="G58" s="69"/>
      <c r="H58" s="69"/>
    </row>
    <row r="59" spans="1:8" s="29" customFormat="1" ht="15.75">
      <c r="A59" s="70" t="s">
        <v>276</v>
      </c>
      <c r="B59" s="69"/>
      <c r="C59" s="69"/>
      <c r="D59" s="69"/>
      <c r="E59" s="69"/>
      <c r="F59" s="69"/>
      <c r="G59" s="69"/>
      <c r="H59" s="69"/>
    </row>
    <row r="60" spans="1:8" s="29" customFormat="1" ht="15.75">
      <c r="A60" s="70"/>
      <c r="B60" s="69"/>
      <c r="C60" s="69"/>
      <c r="D60" s="69"/>
      <c r="E60" s="69"/>
      <c r="F60" s="69"/>
      <c r="G60" s="69"/>
      <c r="H60" s="69"/>
    </row>
    <row r="61" spans="1:8" s="29" customFormat="1" ht="15.75">
      <c r="A61" s="71" t="s">
        <v>257</v>
      </c>
      <c r="B61" s="69"/>
      <c r="C61" s="69"/>
      <c r="D61" s="69"/>
      <c r="E61" s="69"/>
      <c r="F61" s="69"/>
      <c r="G61" s="69"/>
      <c r="H61" s="69"/>
    </row>
    <row r="62" spans="1:8" s="29" customFormat="1" ht="15.75">
      <c r="A62" s="70"/>
      <c r="B62" s="69"/>
      <c r="C62" s="69"/>
      <c r="D62" s="69"/>
      <c r="E62" s="69"/>
      <c r="F62" s="69"/>
      <c r="G62" s="69"/>
      <c r="H62" s="69"/>
    </row>
    <row r="63" spans="1:8" s="29" customFormat="1" ht="15.75">
      <c r="A63" s="70" t="s">
        <v>277</v>
      </c>
      <c r="B63" s="69"/>
      <c r="C63" s="69"/>
      <c r="D63" s="69"/>
      <c r="E63" s="69"/>
      <c r="F63" s="69"/>
      <c r="G63" s="69"/>
      <c r="H63" s="69"/>
    </row>
    <row r="64" spans="1:8" s="29" customFormat="1" ht="15.75">
      <c r="A64" s="70" t="s">
        <v>278</v>
      </c>
      <c r="B64" s="69"/>
      <c r="C64" s="69"/>
      <c r="D64" s="69"/>
      <c r="E64" s="69"/>
      <c r="F64" s="69"/>
      <c r="G64" s="69"/>
      <c r="H64" s="69"/>
    </row>
    <row r="65" spans="1:8" s="29" customFormat="1" ht="15.75">
      <c r="A65" s="70"/>
      <c r="B65" s="69"/>
      <c r="C65" s="69"/>
      <c r="D65" s="69"/>
      <c r="E65" s="69"/>
      <c r="F65" s="69"/>
      <c r="G65" s="69"/>
      <c r="H65" s="69"/>
    </row>
    <row r="66" spans="1:8" s="29" customFormat="1" ht="15.75">
      <c r="A66" s="70" t="s">
        <v>279</v>
      </c>
      <c r="B66" s="69"/>
      <c r="C66" s="69"/>
      <c r="D66" s="69"/>
      <c r="E66" s="69"/>
      <c r="F66" s="69"/>
      <c r="G66" s="69"/>
      <c r="H66" s="69"/>
    </row>
    <row r="67" spans="1:8" s="29" customFormat="1" ht="15.75">
      <c r="A67" s="70"/>
      <c r="B67" s="69"/>
      <c r="C67" s="69"/>
      <c r="D67" s="69"/>
      <c r="E67" s="69"/>
      <c r="F67" s="69"/>
      <c r="G67" s="69"/>
      <c r="H67" s="69"/>
    </row>
    <row r="68" spans="1:8" s="29" customFormat="1" ht="15.75">
      <c r="A68" s="70" t="s">
        <v>280</v>
      </c>
      <c r="B68" s="69"/>
      <c r="C68" s="69"/>
      <c r="D68" s="69"/>
      <c r="E68" s="69"/>
      <c r="F68" s="69"/>
      <c r="G68" s="69"/>
      <c r="H68" s="69"/>
    </row>
    <row r="69" spans="1:8" s="29" customFormat="1" ht="15.75">
      <c r="A69" s="70"/>
      <c r="B69" s="69"/>
      <c r="C69" s="69"/>
      <c r="D69" s="69"/>
      <c r="E69" s="69"/>
      <c r="F69" s="69"/>
      <c r="G69" s="69"/>
      <c r="H69" s="69"/>
    </row>
    <row r="70" spans="1:8" s="29" customFormat="1" ht="15.75">
      <c r="A70" s="70" t="s">
        <v>281</v>
      </c>
      <c r="B70" s="69"/>
      <c r="C70" s="69"/>
      <c r="D70" s="69"/>
      <c r="E70" s="69"/>
      <c r="F70" s="69"/>
      <c r="G70" s="69"/>
      <c r="H70" s="69"/>
    </row>
    <row r="71" spans="1:8" s="29" customFormat="1" ht="15.75">
      <c r="A71" s="70"/>
      <c r="B71" s="69"/>
      <c r="C71" s="69"/>
      <c r="D71" s="69"/>
      <c r="E71" s="69"/>
      <c r="F71" s="69"/>
      <c r="G71" s="69"/>
      <c r="H71" s="69"/>
    </row>
    <row r="72" spans="1:8" s="29" customFormat="1" ht="15.75">
      <c r="A72" s="70" t="s">
        <v>282</v>
      </c>
      <c r="B72" s="69"/>
      <c r="C72" s="69"/>
      <c r="D72" s="69"/>
      <c r="E72" s="69"/>
      <c r="F72" s="69"/>
      <c r="G72" s="69"/>
      <c r="H72" s="69"/>
    </row>
    <row r="73" spans="1:8" s="29" customFormat="1" ht="15.75">
      <c r="A73" s="70"/>
      <c r="B73" s="69"/>
      <c r="C73" s="69"/>
      <c r="D73" s="69"/>
      <c r="E73" s="69"/>
      <c r="F73" s="69"/>
      <c r="G73" s="69"/>
      <c r="H73" s="69"/>
    </row>
    <row r="74" spans="1:8" s="29" customFormat="1" ht="15.75">
      <c r="A74" s="70" t="s">
        <v>283</v>
      </c>
      <c r="B74" s="69"/>
      <c r="C74" s="69"/>
      <c r="D74" s="69"/>
      <c r="E74" s="69"/>
      <c r="F74" s="69"/>
      <c r="G74" s="69"/>
      <c r="H74" s="69"/>
    </row>
    <row r="75" spans="1:8" s="29" customFormat="1" ht="15.75">
      <c r="A75" s="70"/>
      <c r="B75" s="69"/>
      <c r="C75" s="69"/>
      <c r="D75" s="69"/>
      <c r="E75" s="69"/>
      <c r="F75" s="69"/>
      <c r="G75" s="69"/>
      <c r="H75" s="69"/>
    </row>
    <row r="76" spans="1:8" s="29" customFormat="1" ht="15.75">
      <c r="A76" s="70" t="s">
        <v>284</v>
      </c>
      <c r="B76" s="69"/>
      <c r="C76" s="69"/>
      <c r="D76" s="69"/>
      <c r="E76" s="69"/>
      <c r="F76" s="69"/>
      <c r="G76" s="69"/>
      <c r="H76" s="69"/>
    </row>
    <row r="77" spans="1:8" s="29" customFormat="1" ht="15.75">
      <c r="A77" s="70"/>
      <c r="B77" s="69"/>
      <c r="C77" s="69"/>
      <c r="D77" s="69"/>
      <c r="E77" s="69"/>
      <c r="F77" s="69"/>
      <c r="G77" s="69"/>
      <c r="H77" s="69"/>
    </row>
    <row r="78" spans="1:8" s="29" customFormat="1" ht="15.75">
      <c r="A78" s="70" t="s">
        <v>285</v>
      </c>
      <c r="B78" s="69"/>
      <c r="C78" s="69"/>
      <c r="D78" s="69"/>
      <c r="E78" s="69"/>
      <c r="F78" s="69"/>
      <c r="G78" s="69"/>
      <c r="H78" s="69"/>
    </row>
    <row r="79" spans="1:8" s="29" customFormat="1" ht="15.75">
      <c r="A79" s="70"/>
      <c r="B79" s="69"/>
      <c r="C79" s="69"/>
      <c r="D79" s="69"/>
      <c r="E79" s="69"/>
      <c r="F79" s="69"/>
      <c r="G79" s="69"/>
      <c r="H79" s="69"/>
    </row>
    <row r="80" spans="1:8" s="29" customFormat="1" ht="15.75">
      <c r="A80" s="70" t="s">
        <v>286</v>
      </c>
      <c r="B80" s="69"/>
      <c r="C80" s="69"/>
      <c r="D80" s="69"/>
      <c r="E80" s="69"/>
      <c r="F80" s="69"/>
      <c r="G80" s="69"/>
      <c r="H80" s="69"/>
    </row>
    <row r="81" spans="1:8" s="29" customFormat="1" ht="15.75">
      <c r="A81" s="70"/>
      <c r="B81" s="69"/>
      <c r="C81" s="69"/>
      <c r="D81" s="69"/>
      <c r="E81" s="69"/>
      <c r="F81" s="69"/>
      <c r="G81" s="69"/>
      <c r="H81" s="69"/>
    </row>
    <row r="82" spans="1:8" s="29" customFormat="1" ht="15.75">
      <c r="A82" s="70" t="s">
        <v>287</v>
      </c>
      <c r="B82" s="69"/>
      <c r="C82" s="69"/>
      <c r="D82" s="69"/>
      <c r="E82" s="69"/>
      <c r="F82" s="69"/>
      <c r="G82" s="69"/>
      <c r="H82" s="69"/>
    </row>
    <row r="83" spans="1:8" s="29" customFormat="1" ht="15.75">
      <c r="A83" s="70"/>
      <c r="B83" s="69"/>
      <c r="C83" s="69"/>
      <c r="D83" s="69"/>
      <c r="E83" s="69"/>
      <c r="F83" s="69"/>
      <c r="G83" s="69"/>
      <c r="H83" s="69"/>
    </row>
    <row r="84" spans="1:8" s="73" customFormat="1" ht="15.75">
      <c r="A84" s="70" t="s">
        <v>288</v>
      </c>
      <c r="B84" s="72"/>
      <c r="C84" s="72"/>
      <c r="D84" s="72"/>
      <c r="E84" s="72"/>
      <c r="F84" s="72"/>
      <c r="G84" s="72"/>
      <c r="H84" s="72"/>
    </row>
    <row r="85" spans="1:8" s="73" customFormat="1" ht="15.75">
      <c r="A85" s="71"/>
      <c r="B85" s="72"/>
      <c r="C85" s="72"/>
      <c r="D85" s="72"/>
      <c r="E85" s="72"/>
      <c r="F85" s="72"/>
      <c r="G85" s="72"/>
      <c r="H85" s="72"/>
    </row>
    <row r="86" spans="1:8" s="73" customFormat="1" ht="15.75">
      <c r="A86" s="131" t="s">
        <v>289</v>
      </c>
      <c r="B86" s="72"/>
      <c r="C86" s="72"/>
      <c r="D86" s="72"/>
      <c r="E86" s="72"/>
      <c r="F86" s="72"/>
      <c r="G86" s="72"/>
      <c r="H86" s="72"/>
    </row>
    <row r="87" spans="1:8" s="73" customFormat="1" ht="15.75">
      <c r="A87" s="131" t="s">
        <v>290</v>
      </c>
      <c r="B87" s="72"/>
      <c r="C87" s="72"/>
      <c r="D87" s="72"/>
      <c r="E87" s="72"/>
      <c r="F87" s="72"/>
      <c r="G87" s="72"/>
      <c r="H87" s="72"/>
    </row>
    <row r="88" spans="1:8" ht="15.75">
      <c r="A88" s="70"/>
      <c r="B88" s="69"/>
      <c r="C88" s="69"/>
      <c r="D88" s="69"/>
      <c r="E88" s="69"/>
      <c r="F88" s="69"/>
      <c r="G88" s="69"/>
      <c r="H88" s="69"/>
    </row>
    <row r="89" spans="1:2" ht="15.75">
      <c r="A89" s="37" t="s">
        <v>38</v>
      </c>
      <c r="B89" s="37"/>
    </row>
    <row r="90" spans="1:2" ht="15">
      <c r="A90" s="74"/>
      <c r="B90" s="74"/>
    </row>
    <row r="91" spans="1:2" ht="15.75">
      <c r="A91" s="37" t="s">
        <v>24</v>
      </c>
      <c r="B91" s="37"/>
    </row>
    <row r="92" spans="1:2" ht="15.75">
      <c r="A92" s="38" t="s">
        <v>80</v>
      </c>
      <c r="B92" s="38"/>
    </row>
    <row r="93" spans="1:2" ht="15.75">
      <c r="A93" s="38" t="s">
        <v>79</v>
      </c>
      <c r="B93" s="38"/>
    </row>
    <row r="94" spans="1:2" ht="15.75">
      <c r="A94" s="38"/>
      <c r="B94" s="38"/>
    </row>
    <row r="95" spans="1:2" ht="15.75">
      <c r="A95" s="38" t="s">
        <v>317</v>
      </c>
      <c r="B95" s="38"/>
    </row>
    <row r="96" spans="1:2" ht="15.75">
      <c r="A96" s="38"/>
      <c r="B96" s="38"/>
    </row>
    <row r="97" spans="1:2" ht="15.75">
      <c r="A97" s="75" t="s">
        <v>141</v>
      </c>
      <c r="B97" s="36" t="s">
        <v>142</v>
      </c>
    </row>
    <row r="98" spans="1:2" ht="15.75">
      <c r="A98" s="75" t="s">
        <v>143</v>
      </c>
      <c r="B98" s="36" t="s">
        <v>318</v>
      </c>
    </row>
    <row r="99" spans="1:2" ht="15.75">
      <c r="A99" s="75"/>
      <c r="B99" s="36"/>
    </row>
    <row r="100" spans="1:2" ht="15.75">
      <c r="A100" s="75"/>
      <c r="B100" s="36"/>
    </row>
    <row r="101" spans="1:2" ht="15.75">
      <c r="A101" s="38" t="s">
        <v>349</v>
      </c>
      <c r="B101" s="36"/>
    </row>
    <row r="102" spans="1:2" ht="15.75">
      <c r="A102" s="137" t="s">
        <v>350</v>
      </c>
      <c r="B102" s="36"/>
    </row>
    <row r="103" spans="1:2" ht="15.75">
      <c r="A103" s="137"/>
      <c r="B103" s="36"/>
    </row>
    <row r="104" spans="1:2" ht="15.75">
      <c r="A104" s="38" t="s">
        <v>351</v>
      </c>
      <c r="B104" s="36"/>
    </row>
    <row r="105" spans="1:2" ht="15.75">
      <c r="A105" s="38" t="s">
        <v>352</v>
      </c>
      <c r="B105" s="36"/>
    </row>
    <row r="106" spans="1:6" ht="15.75">
      <c r="A106" s="38" t="s">
        <v>353</v>
      </c>
      <c r="B106" s="38"/>
      <c r="C106" s="38"/>
      <c r="D106" s="38"/>
      <c r="E106" s="38"/>
      <c r="F106" s="38"/>
    </row>
    <row r="107" spans="1:6" ht="15.75">
      <c r="A107" s="38" t="s">
        <v>354</v>
      </c>
      <c r="B107" s="38"/>
      <c r="C107" s="38"/>
      <c r="D107" s="38"/>
      <c r="E107" s="38"/>
      <c r="F107" s="38"/>
    </row>
    <row r="108" spans="1:2" ht="15.75">
      <c r="A108" s="38" t="s">
        <v>355</v>
      </c>
      <c r="B108" s="36"/>
    </row>
    <row r="109" spans="1:2" ht="15.75">
      <c r="A109" s="38" t="s">
        <v>356</v>
      </c>
      <c r="B109" s="36"/>
    </row>
    <row r="110" spans="1:2" ht="15.75">
      <c r="A110" s="38" t="s">
        <v>357</v>
      </c>
      <c r="B110" s="36"/>
    </row>
    <row r="111" spans="1:2" ht="15.75">
      <c r="A111" s="38" t="s">
        <v>358</v>
      </c>
      <c r="B111" s="36"/>
    </row>
    <row r="112" spans="1:2" ht="15.75">
      <c r="A112" s="38" t="s">
        <v>359</v>
      </c>
      <c r="B112" s="36"/>
    </row>
    <row r="113" spans="1:2" ht="15.75">
      <c r="A113" s="38" t="s">
        <v>360</v>
      </c>
      <c r="B113" s="36"/>
    </row>
    <row r="114" spans="1:2" ht="15.75">
      <c r="A114" s="38"/>
      <c r="B114" s="36"/>
    </row>
    <row r="115" spans="1:2" ht="15.75">
      <c r="A115" s="37" t="s">
        <v>362</v>
      </c>
      <c r="B115" s="36"/>
    </row>
    <row r="116" spans="1:2" ht="15.75">
      <c r="A116" s="38" t="s">
        <v>361</v>
      </c>
      <c r="B116" s="36"/>
    </row>
    <row r="117" spans="1:2" ht="15.75">
      <c r="A117" s="38" t="s">
        <v>364</v>
      </c>
      <c r="B117" s="36"/>
    </row>
    <row r="118" spans="1:2" ht="15.75">
      <c r="A118" s="38" t="s">
        <v>363</v>
      </c>
      <c r="B118" s="36"/>
    </row>
    <row r="119" spans="1:2" ht="15.75">
      <c r="A119" s="38" t="s">
        <v>370</v>
      </c>
      <c r="B119" s="36"/>
    </row>
    <row r="120" spans="1:2" ht="15.75">
      <c r="A120" s="38" t="s">
        <v>365</v>
      </c>
      <c r="B120" s="36"/>
    </row>
    <row r="121" spans="1:2" ht="15.75">
      <c r="A121" s="38" t="s">
        <v>366</v>
      </c>
      <c r="B121" s="36"/>
    </row>
    <row r="122" spans="1:2" ht="15.75">
      <c r="A122" s="38"/>
      <c r="B122" s="36"/>
    </row>
    <row r="123" ht="15.75">
      <c r="A123" s="38" t="s">
        <v>367</v>
      </c>
    </row>
    <row r="124" ht="15.75">
      <c r="A124" s="38" t="s">
        <v>368</v>
      </c>
    </row>
    <row r="125" ht="15.75">
      <c r="A125" s="38" t="s">
        <v>369</v>
      </c>
    </row>
    <row r="126" ht="15.75">
      <c r="A126" s="38"/>
    </row>
    <row r="127" ht="15.75">
      <c r="A127" s="38"/>
    </row>
    <row r="128" spans="1:2" ht="15.75">
      <c r="A128" s="37" t="s">
        <v>202</v>
      </c>
      <c r="B128" s="1"/>
    </row>
    <row r="129" spans="1:2" ht="15">
      <c r="A129" s="76" t="s">
        <v>25</v>
      </c>
      <c r="B129" s="76"/>
    </row>
    <row r="130" spans="1:2" ht="15.75">
      <c r="A130" s="37" t="s">
        <v>199</v>
      </c>
      <c r="B130" s="1"/>
    </row>
    <row r="131" spans="1:2" ht="15.75">
      <c r="A131" s="38" t="s">
        <v>200</v>
      </c>
      <c r="B131" s="2"/>
    </row>
    <row r="132" spans="1:2" ht="15.75">
      <c r="A132" s="38" t="s">
        <v>203</v>
      </c>
      <c r="B132" s="2"/>
    </row>
    <row r="133" spans="1:2" ht="15">
      <c r="A133" s="2"/>
      <c r="B133" s="2"/>
    </row>
    <row r="134" spans="1:2" ht="15.75">
      <c r="A134" s="38" t="s">
        <v>146</v>
      </c>
      <c r="B134" s="2"/>
    </row>
    <row r="136" spans="1:2" ht="15.75">
      <c r="A136" s="37" t="s">
        <v>204</v>
      </c>
      <c r="B136" s="1"/>
    </row>
    <row r="137" spans="1:2" ht="15.75">
      <c r="A137" s="37"/>
      <c r="B137" s="1"/>
    </row>
    <row r="138" spans="1:2" ht="15.75">
      <c r="A138" s="38" t="s">
        <v>81</v>
      </c>
      <c r="B138" s="2"/>
    </row>
    <row r="139" spans="1:2" ht="15.75">
      <c r="A139" s="38" t="s">
        <v>174</v>
      </c>
      <c r="B139" s="2"/>
    </row>
    <row r="140" spans="1:2" ht="15.75">
      <c r="A140" s="38" t="s">
        <v>39</v>
      </c>
      <c r="B140" s="2"/>
    </row>
    <row r="141" spans="1:2" ht="15.75">
      <c r="A141" s="38" t="s">
        <v>40</v>
      </c>
      <c r="B141" s="2"/>
    </row>
    <row r="142" spans="1:2" ht="15.75">
      <c r="A142" s="38"/>
      <c r="B142" s="2"/>
    </row>
    <row r="143" spans="1:2" ht="15">
      <c r="A143" s="2"/>
      <c r="B143" s="2"/>
    </row>
    <row r="144" spans="1:2" ht="15.75">
      <c r="A144" s="37" t="s">
        <v>205</v>
      </c>
      <c r="B144" s="1"/>
    </row>
    <row r="145" spans="1:2" ht="15.75">
      <c r="A145" s="38"/>
      <c r="B145" s="2"/>
    </row>
    <row r="146" spans="1:2" ht="15.75">
      <c r="A146" s="38" t="s">
        <v>147</v>
      </c>
      <c r="B146" s="2"/>
    </row>
    <row r="147" spans="1:2" ht="15.75">
      <c r="A147" s="38" t="s">
        <v>148</v>
      </c>
      <c r="B147" s="2"/>
    </row>
    <row r="148" spans="1:2" ht="15.75">
      <c r="A148" s="38"/>
      <c r="B148" s="2"/>
    </row>
    <row r="149" spans="1:2" ht="15.75">
      <c r="A149" s="38" t="s">
        <v>206</v>
      </c>
      <c r="B149" s="2"/>
    </row>
    <row r="150" spans="1:2" ht="15.75">
      <c r="A150" s="38"/>
      <c r="B150" s="2"/>
    </row>
    <row r="151" spans="1:2" ht="15.75">
      <c r="A151" s="38"/>
      <c r="B151" s="2"/>
    </row>
    <row r="152" spans="1:2" ht="15.75">
      <c r="A152" s="37" t="s">
        <v>207</v>
      </c>
      <c r="B152" s="1"/>
    </row>
    <row r="153" spans="1:2" ht="15.75">
      <c r="A153" s="38"/>
      <c r="B153" s="2"/>
    </row>
    <row r="154" spans="1:48" ht="15.75">
      <c r="A154" s="38" t="s">
        <v>149</v>
      </c>
      <c r="B154" s="2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</row>
    <row r="155" spans="1:48" ht="15.75">
      <c r="A155" s="38" t="s">
        <v>150</v>
      </c>
      <c r="B155" s="2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</row>
    <row r="156" spans="1:48" ht="15.75">
      <c r="A156" s="38"/>
      <c r="B156" s="2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</row>
    <row r="157" spans="1:48" ht="15.75">
      <c r="A157" s="38"/>
      <c r="B157" s="2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</row>
    <row r="158" spans="1:48" ht="15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</row>
    <row r="159" spans="1:48" ht="15.75">
      <c r="A159" s="37" t="s">
        <v>294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</row>
    <row r="160" spans="1:2" ht="15.75">
      <c r="A160" s="37"/>
      <c r="B160" s="1"/>
    </row>
    <row r="161" spans="1:10" ht="15.75">
      <c r="A161" s="38" t="s">
        <v>180</v>
      </c>
      <c r="B161" s="2"/>
      <c r="C161" s="29"/>
      <c r="D161" s="29"/>
      <c r="E161" s="29"/>
      <c r="F161" s="29"/>
      <c r="G161" s="29"/>
      <c r="H161" s="29"/>
      <c r="I161" s="29"/>
      <c r="J161" s="29"/>
    </row>
    <row r="162" spans="1:2" ht="15.75">
      <c r="A162" s="37"/>
      <c r="B162" s="1"/>
    </row>
    <row r="163" spans="1:2" ht="15.75">
      <c r="A163" s="38" t="s">
        <v>177</v>
      </c>
      <c r="B163" s="2"/>
    </row>
    <row r="164" spans="1:2" ht="15.75">
      <c r="A164" s="38" t="s">
        <v>178</v>
      </c>
      <c r="B164" s="2"/>
    </row>
    <row r="165" spans="1:2" ht="15.75">
      <c r="A165" s="38" t="s">
        <v>179</v>
      </c>
      <c r="B165" s="2"/>
    </row>
    <row r="166" spans="1:2" ht="15.75">
      <c r="A166" s="38" t="s">
        <v>181</v>
      </c>
      <c r="B166" s="2"/>
    </row>
    <row r="167" spans="1:2" ht="15.75">
      <c r="A167" s="38" t="s">
        <v>208</v>
      </c>
      <c r="B167" s="2"/>
    </row>
    <row r="168" spans="1:2" ht="15.75">
      <c r="A168" s="38" t="s">
        <v>209</v>
      </c>
      <c r="B168" s="2"/>
    </row>
    <row r="169" spans="1:2" ht="15.75">
      <c r="A169" s="38" t="s">
        <v>182</v>
      </c>
      <c r="B169" s="2"/>
    </row>
    <row r="170" spans="1:2" ht="15.75">
      <c r="A170" s="38" t="s">
        <v>210</v>
      </c>
      <c r="B170" s="2"/>
    </row>
    <row r="171" spans="1:2" ht="15.75">
      <c r="A171" s="38"/>
      <c r="B171" s="2"/>
    </row>
    <row r="172" spans="1:2" ht="15.75">
      <c r="A172" s="37" t="s">
        <v>23</v>
      </c>
      <c r="B172" s="1"/>
    </row>
    <row r="173" spans="1:2" ht="15.75">
      <c r="A173" s="37"/>
      <c r="B173" s="1"/>
    </row>
    <row r="174" spans="1:2" ht="15.75">
      <c r="A174" s="38" t="s">
        <v>151</v>
      </c>
      <c r="B174" s="2"/>
    </row>
    <row r="175" spans="1:2" ht="15.75">
      <c r="A175" s="38" t="s">
        <v>152</v>
      </c>
      <c r="B175" s="2"/>
    </row>
    <row r="176" spans="1:2" ht="15.75">
      <c r="A176" s="38" t="s">
        <v>153</v>
      </c>
      <c r="B176" s="2"/>
    </row>
    <row r="177" spans="1:2" ht="15.75">
      <c r="A177" s="38"/>
      <c r="B177" s="2"/>
    </row>
    <row r="178" spans="1:2" ht="15.75">
      <c r="A178" s="38"/>
      <c r="B178" s="2"/>
    </row>
    <row r="179" spans="1:2" ht="15.75">
      <c r="A179" s="38"/>
      <c r="B179" s="2"/>
    </row>
    <row r="180" spans="1:2" ht="15.75">
      <c r="A180" s="38"/>
      <c r="B180" s="2"/>
    </row>
    <row r="181" spans="1:2" ht="15">
      <c r="A181" s="2"/>
      <c r="B181" s="2"/>
    </row>
    <row r="182" spans="1:2" ht="15.75">
      <c r="A182" s="37" t="s">
        <v>348</v>
      </c>
      <c r="B182" s="2"/>
    </row>
    <row r="184" spans="3:6" ht="42.75">
      <c r="C184" s="149" t="s">
        <v>144</v>
      </c>
      <c r="D184" s="149"/>
      <c r="E184" s="43" t="s">
        <v>166</v>
      </c>
      <c r="F184" s="43" t="s">
        <v>166</v>
      </c>
    </row>
    <row r="185" spans="3:6" ht="12.75">
      <c r="C185" s="44" t="s">
        <v>319</v>
      </c>
      <c r="D185" s="44" t="s">
        <v>249</v>
      </c>
      <c r="E185" s="44" t="s">
        <v>319</v>
      </c>
      <c r="F185" s="44" t="s">
        <v>249</v>
      </c>
    </row>
    <row r="186" spans="1:6" ht="15" thickBot="1">
      <c r="A186" s="45" t="s">
        <v>145</v>
      </c>
      <c r="C186" s="46">
        <v>1011.4</v>
      </c>
      <c r="D186" s="46">
        <v>1011.4</v>
      </c>
      <c r="E186" s="22">
        <v>980672</v>
      </c>
      <c r="F186" s="22">
        <v>988672</v>
      </c>
    </row>
    <row r="187" spans="1:6" ht="15.75" thickBot="1" thickTop="1">
      <c r="A187" s="45" t="s">
        <v>172</v>
      </c>
      <c r="C187" s="46">
        <v>120</v>
      </c>
      <c r="D187" s="46">
        <v>120</v>
      </c>
      <c r="E187" s="47">
        <v>23470</v>
      </c>
      <c r="F187" s="47">
        <v>23470</v>
      </c>
    </row>
    <row r="188" spans="1:6" ht="15.75" thickBot="1" thickTop="1">
      <c r="A188" s="45" t="s">
        <v>189</v>
      </c>
      <c r="C188" s="46">
        <v>7793</v>
      </c>
      <c r="D188" s="46">
        <v>7793</v>
      </c>
      <c r="E188" s="48">
        <v>1066925</v>
      </c>
      <c r="F188" s="48">
        <v>1066925</v>
      </c>
    </row>
    <row r="189" spans="1:6" ht="15.75" thickBot="1" thickTop="1">
      <c r="A189" s="45" t="s">
        <v>171</v>
      </c>
      <c r="C189" s="46">
        <v>7501</v>
      </c>
      <c r="D189" s="46">
        <v>7501</v>
      </c>
      <c r="E189" s="22">
        <v>1467980</v>
      </c>
      <c r="F189" s="22">
        <v>1467068</v>
      </c>
    </row>
    <row r="190" spans="1:6" ht="15.75" thickBot="1" thickTop="1">
      <c r="A190" s="45" t="s">
        <v>211</v>
      </c>
      <c r="C190" s="46">
        <v>1619</v>
      </c>
      <c r="D190" s="46">
        <v>1619</v>
      </c>
      <c r="E190" s="22">
        <v>2216542</v>
      </c>
      <c r="F190" s="22">
        <v>2216542</v>
      </c>
    </row>
    <row r="191" spans="1:6" ht="15.75" thickBot="1" thickTop="1">
      <c r="A191" s="45" t="s">
        <v>219</v>
      </c>
      <c r="C191" s="46">
        <v>466</v>
      </c>
      <c r="D191" s="46">
        <v>466</v>
      </c>
      <c r="E191" s="22">
        <v>360009</v>
      </c>
      <c r="F191" s="22">
        <v>360009</v>
      </c>
    </row>
    <row r="192" spans="1:6" ht="15.75" thickBot="1" thickTop="1">
      <c r="A192" s="49" t="s">
        <v>1</v>
      </c>
      <c r="C192" s="46"/>
      <c r="D192" s="46"/>
      <c r="E192" s="22">
        <f>SUM(E186:E191)</f>
        <v>6115598</v>
      </c>
      <c r="F192" s="22">
        <f>SUM(F186:F191)</f>
        <v>6122686</v>
      </c>
    </row>
    <row r="193" ht="13.5" thickTop="1"/>
    <row r="194" spans="1:2" ht="15.75">
      <c r="A194" s="38" t="s">
        <v>126</v>
      </c>
      <c r="B194" s="2"/>
    </row>
    <row r="196" spans="1:9" ht="12.75" customHeight="1">
      <c r="A196" s="8" t="s">
        <v>43</v>
      </c>
      <c r="B196" s="146" t="s">
        <v>44</v>
      </c>
      <c r="C196" s="146"/>
      <c r="D196" s="146" t="s">
        <v>45</v>
      </c>
      <c r="E196" s="146"/>
      <c r="F196" s="146" t="s">
        <v>175</v>
      </c>
      <c r="G196" s="146"/>
      <c r="H196" s="146" t="s">
        <v>132</v>
      </c>
      <c r="I196" s="146"/>
    </row>
    <row r="197" spans="2:9" ht="13.5" thickBot="1">
      <c r="B197" s="50">
        <v>41274</v>
      </c>
      <c r="C197" s="50">
        <v>40908</v>
      </c>
      <c r="D197" s="50">
        <v>41274</v>
      </c>
      <c r="E197" s="50">
        <v>40908</v>
      </c>
      <c r="F197" s="50">
        <v>41274</v>
      </c>
      <c r="G197" s="50">
        <v>40908</v>
      </c>
      <c r="H197" s="50">
        <v>41274</v>
      </c>
      <c r="I197" s="50">
        <v>40908</v>
      </c>
    </row>
    <row r="198" spans="1:9" ht="15.75" thickTop="1">
      <c r="A198" s="3" t="s">
        <v>46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51">
        <v>0</v>
      </c>
      <c r="I198" s="51">
        <v>0</v>
      </c>
    </row>
    <row r="199" spans="1:11" ht="15">
      <c r="A199" s="3" t="s">
        <v>47</v>
      </c>
      <c r="B199" s="42">
        <v>74</v>
      </c>
      <c r="C199" s="42">
        <v>47</v>
      </c>
      <c r="D199" s="42">
        <v>804.702</v>
      </c>
      <c r="E199" s="42">
        <v>804.702</v>
      </c>
      <c r="F199" s="42">
        <v>413240.55</v>
      </c>
      <c r="G199" s="42">
        <v>299961.15</v>
      </c>
      <c r="H199" s="51">
        <f aca="true" t="shared" si="0" ref="H199:H207">F199/D199</f>
        <v>513.5324008142145</v>
      </c>
      <c r="I199" s="51">
        <v>372.76053744118946</v>
      </c>
      <c r="J199" s="52"/>
      <c r="K199" s="52"/>
    </row>
    <row r="200" spans="1:11" ht="15">
      <c r="A200" s="3" t="s">
        <v>48</v>
      </c>
      <c r="B200" s="42">
        <v>417</v>
      </c>
      <c r="C200" s="42">
        <v>434</v>
      </c>
      <c r="D200" s="42">
        <v>3653.45</v>
      </c>
      <c r="E200" s="42">
        <v>3876.554</v>
      </c>
      <c r="F200" s="68">
        <v>1521747.29</v>
      </c>
      <c r="G200" s="68">
        <v>1365939.47</v>
      </c>
      <c r="H200" s="51">
        <f t="shared" si="0"/>
        <v>416.52336558595306</v>
      </c>
      <c r="I200" s="51">
        <v>352.3592009810775</v>
      </c>
      <c r="J200" s="52"/>
      <c r="K200" s="52"/>
    </row>
    <row r="201" spans="1:11" ht="15">
      <c r="A201" s="3" t="s">
        <v>49</v>
      </c>
      <c r="B201" s="42">
        <v>596</v>
      </c>
      <c r="C201" s="42">
        <v>665</v>
      </c>
      <c r="D201" s="42">
        <v>5406.077</v>
      </c>
      <c r="E201" s="42">
        <v>6642.402</v>
      </c>
      <c r="F201" s="68">
        <v>2194341</v>
      </c>
      <c r="G201" s="68">
        <v>2362458.6</v>
      </c>
      <c r="H201" s="51">
        <f t="shared" si="0"/>
        <v>405.9026536248004</v>
      </c>
      <c r="I201" s="51">
        <v>355.66329770465563</v>
      </c>
      <c r="J201" s="52"/>
      <c r="K201" s="52"/>
    </row>
    <row r="202" spans="1:11" ht="15">
      <c r="A202" s="3" t="s">
        <v>50</v>
      </c>
      <c r="B202" s="42">
        <v>495</v>
      </c>
      <c r="C202" s="42">
        <v>523</v>
      </c>
      <c r="D202" s="42">
        <v>3214.779</v>
      </c>
      <c r="E202" s="42">
        <v>3779.242</v>
      </c>
      <c r="F202" s="68">
        <v>1322987.74</v>
      </c>
      <c r="G202" s="68">
        <v>1359009.43</v>
      </c>
      <c r="H202" s="51">
        <f t="shared" si="0"/>
        <v>411.533029175567</v>
      </c>
      <c r="I202" s="51">
        <v>359.59841417935127</v>
      </c>
      <c r="J202" s="52"/>
      <c r="K202" s="52"/>
    </row>
    <row r="203" spans="1:11" ht="15">
      <c r="A203" s="3" t="s">
        <v>51</v>
      </c>
      <c r="B203" s="42">
        <v>480</v>
      </c>
      <c r="C203" s="42">
        <v>458</v>
      </c>
      <c r="D203" s="42">
        <v>2090.627</v>
      </c>
      <c r="E203" s="42">
        <v>2001.774</v>
      </c>
      <c r="F203" s="42">
        <v>866721.81</v>
      </c>
      <c r="G203" s="42">
        <v>725653.95</v>
      </c>
      <c r="H203" s="51">
        <f t="shared" si="0"/>
        <v>414.5750581045782</v>
      </c>
      <c r="I203" s="51">
        <v>362.50543268121174</v>
      </c>
      <c r="J203" s="52"/>
      <c r="K203" s="52"/>
    </row>
    <row r="204" spans="1:11" ht="15">
      <c r="A204" s="3" t="s">
        <v>52</v>
      </c>
      <c r="B204" s="42">
        <v>47</v>
      </c>
      <c r="C204" s="42">
        <v>46</v>
      </c>
      <c r="D204" s="42">
        <v>362.838</v>
      </c>
      <c r="E204" s="42">
        <v>348.949</v>
      </c>
      <c r="F204" s="42">
        <v>154978.46</v>
      </c>
      <c r="G204" s="42">
        <v>107911.34</v>
      </c>
      <c r="H204" s="51">
        <f t="shared" si="0"/>
        <v>427.12852567812627</v>
      </c>
      <c r="I204" s="51">
        <v>309.24673806200906</v>
      </c>
      <c r="J204" s="52"/>
      <c r="K204" s="52"/>
    </row>
    <row r="205" spans="1:11" ht="15">
      <c r="A205" s="3" t="s">
        <v>53</v>
      </c>
      <c r="B205" s="42">
        <v>37</v>
      </c>
      <c r="C205" s="42">
        <v>39</v>
      </c>
      <c r="D205" s="42">
        <v>230.86</v>
      </c>
      <c r="E205" s="42">
        <v>230.779</v>
      </c>
      <c r="F205" s="42">
        <v>83663.28</v>
      </c>
      <c r="G205" s="42">
        <v>54211.52</v>
      </c>
      <c r="H205" s="51">
        <f t="shared" si="0"/>
        <v>362.3983366542493</v>
      </c>
      <c r="I205" s="51">
        <v>234.90664228547658</v>
      </c>
      <c r="J205" s="52"/>
      <c r="K205" s="52"/>
    </row>
    <row r="206" spans="1:11" ht="15">
      <c r="A206" s="3" t="s">
        <v>109</v>
      </c>
      <c r="B206" s="42">
        <v>32</v>
      </c>
      <c r="C206" s="42">
        <v>36</v>
      </c>
      <c r="D206" s="42">
        <v>160.337</v>
      </c>
      <c r="E206" s="42">
        <v>175.303</v>
      </c>
      <c r="F206" s="42">
        <v>58753.17</v>
      </c>
      <c r="G206" s="42">
        <v>37930.99</v>
      </c>
      <c r="H206" s="51">
        <f t="shared" si="0"/>
        <v>366.4355077118819</v>
      </c>
      <c r="I206" s="51">
        <v>216.37387837059262</v>
      </c>
      <c r="J206" s="52"/>
      <c r="K206" s="52"/>
    </row>
    <row r="207" spans="1:11" ht="15">
      <c r="A207" s="3" t="s">
        <v>54</v>
      </c>
      <c r="B207" s="42">
        <v>21</v>
      </c>
      <c r="C207" s="42">
        <v>21</v>
      </c>
      <c r="D207" s="42">
        <v>144.962</v>
      </c>
      <c r="E207" s="42">
        <v>145.443</v>
      </c>
      <c r="F207" s="42">
        <v>51822.04</v>
      </c>
      <c r="G207" s="42">
        <v>29181.69</v>
      </c>
      <c r="H207" s="51">
        <f t="shared" si="0"/>
        <v>357.4870655758061</v>
      </c>
      <c r="I207" s="51">
        <v>200.6400445535364</v>
      </c>
      <c r="J207" s="52"/>
      <c r="K207" s="52"/>
    </row>
    <row r="208" spans="1:11" s="64" customFormat="1" ht="15" thickBot="1">
      <c r="A208" s="62" t="s">
        <v>12</v>
      </c>
      <c r="B208" s="66">
        <f>SUM(B198:B207)</f>
        <v>2199</v>
      </c>
      <c r="C208" s="66">
        <v>2269</v>
      </c>
      <c r="D208" s="66">
        <f>SUM(D198:D207)</f>
        <v>16068.632</v>
      </c>
      <c r="E208" s="66">
        <v>18005.147999999997</v>
      </c>
      <c r="F208" s="66">
        <f>SUM(F198:F207)</f>
        <v>6668255.340000001</v>
      </c>
      <c r="G208" s="66">
        <v>6342258.140000001</v>
      </c>
      <c r="H208" s="63">
        <f>F208/D208</f>
        <v>414.98587683133206</v>
      </c>
      <c r="I208" s="63">
        <v>352.24693182194346</v>
      </c>
      <c r="J208" s="138"/>
      <c r="K208" s="138"/>
    </row>
    <row r="209" spans="2:10" ht="13.5" thickTop="1">
      <c r="B209" s="52"/>
      <c r="C209" s="52"/>
      <c r="D209" s="52"/>
      <c r="E209" s="52"/>
      <c r="F209" s="53"/>
      <c r="G209" s="52"/>
      <c r="J209" s="58"/>
    </row>
    <row r="210" spans="2:10" ht="12.75">
      <c r="B210" s="52"/>
      <c r="C210" s="52"/>
      <c r="D210" s="52"/>
      <c r="E210" s="52"/>
      <c r="F210" s="53"/>
      <c r="G210" s="52"/>
      <c r="J210" s="58"/>
    </row>
    <row r="211" ht="15.75">
      <c r="A211" s="38" t="s">
        <v>310</v>
      </c>
    </row>
    <row r="212" spans="1:6" ht="15.75">
      <c r="A212" s="38" t="s">
        <v>154</v>
      </c>
      <c r="F212" s="90"/>
    </row>
    <row r="213" ht="12.75">
      <c r="F213" s="90"/>
    </row>
    <row r="214" spans="1:7" ht="15">
      <c r="A214" s="43" t="s">
        <v>91</v>
      </c>
      <c r="B214" s="54" t="s">
        <v>124</v>
      </c>
      <c r="C214" s="55" t="s">
        <v>82</v>
      </c>
      <c r="G214" s="42"/>
    </row>
    <row r="215" spans="1:7" ht="14.25">
      <c r="A215" s="56" t="s">
        <v>130</v>
      </c>
      <c r="B215" s="4">
        <v>26.2</v>
      </c>
      <c r="C215" s="135">
        <f aca="true" t="shared" si="1" ref="C215:C230">B215/$B$231</f>
        <v>0.0016305027991438987</v>
      </c>
      <c r="G215" s="42"/>
    </row>
    <row r="216" spans="1:7" ht="14.25">
      <c r="A216" s="56" t="s">
        <v>118</v>
      </c>
      <c r="B216" s="4">
        <v>31.2</v>
      </c>
      <c r="C216" s="135">
        <f t="shared" si="1"/>
        <v>0.0019416674554690702</v>
      </c>
      <c r="G216" s="42"/>
    </row>
    <row r="217" spans="1:7" ht="14.25">
      <c r="A217" s="56" t="s">
        <v>110</v>
      </c>
      <c r="B217" s="4">
        <v>1508.046</v>
      </c>
      <c r="C217" s="135">
        <f t="shared" si="1"/>
        <v>0.09385012306250992</v>
      </c>
      <c r="G217" s="42"/>
    </row>
    <row r="218" spans="1:7" ht="14.25">
      <c r="A218" s="56" t="s">
        <v>111</v>
      </c>
      <c r="B218" s="4">
        <v>59.611</v>
      </c>
      <c r="C218" s="135">
        <f t="shared" si="1"/>
        <v>0.0037097672656399593</v>
      </c>
      <c r="G218" s="42"/>
    </row>
    <row r="219" spans="1:7" ht="14.25">
      <c r="A219" s="56" t="s">
        <v>112</v>
      </c>
      <c r="B219" s="4">
        <v>154.184</v>
      </c>
      <c r="C219" s="135">
        <f t="shared" si="1"/>
        <v>0.00959532227416805</v>
      </c>
      <c r="G219" s="42"/>
    </row>
    <row r="220" spans="1:7" ht="14.25">
      <c r="A220" s="57" t="s">
        <v>83</v>
      </c>
      <c r="B220" s="4">
        <v>284.373</v>
      </c>
      <c r="C220" s="135">
        <f t="shared" si="1"/>
        <v>0.017697365362631598</v>
      </c>
      <c r="G220" s="42"/>
    </row>
    <row r="221" spans="1:7" ht="14.25">
      <c r="A221" s="57" t="s">
        <v>84</v>
      </c>
      <c r="B221" s="4">
        <v>5669.107</v>
      </c>
      <c r="C221" s="135">
        <f t="shared" si="1"/>
        <v>0.3528051462651248</v>
      </c>
      <c r="F221" s="52"/>
      <c r="G221" s="42"/>
    </row>
    <row r="222" spans="1:7" ht="14.25">
      <c r="A222" s="57" t="s">
        <v>119</v>
      </c>
      <c r="B222" s="4">
        <v>31.085</v>
      </c>
      <c r="C222" s="135">
        <f t="shared" si="1"/>
        <v>0.0019345106683735912</v>
      </c>
      <c r="F222" s="58"/>
      <c r="G222" s="42"/>
    </row>
    <row r="223" spans="1:7" ht="14.25">
      <c r="A223" s="57" t="s">
        <v>113</v>
      </c>
      <c r="B223" s="4">
        <v>211.783</v>
      </c>
      <c r="C223" s="135">
        <f t="shared" si="1"/>
        <v>0.013179876882102759</v>
      </c>
      <c r="G223" s="59"/>
    </row>
    <row r="224" spans="1:3" ht="14.25">
      <c r="A224" s="57" t="s">
        <v>120</v>
      </c>
      <c r="B224" s="4">
        <v>717.26</v>
      </c>
      <c r="C224" s="135">
        <f t="shared" si="1"/>
        <v>0.0446371922791585</v>
      </c>
    </row>
    <row r="225" spans="1:3" ht="14.25">
      <c r="A225" s="57" t="s">
        <v>85</v>
      </c>
      <c r="B225" s="4">
        <v>18.6</v>
      </c>
      <c r="C225" s="135">
        <f t="shared" si="1"/>
        <v>0.001157532521529638</v>
      </c>
    </row>
    <row r="226" spans="1:3" ht="14.25">
      <c r="A226" s="57" t="s">
        <v>86</v>
      </c>
      <c r="B226" s="4">
        <v>1449.179</v>
      </c>
      <c r="C226" s="135">
        <f t="shared" si="1"/>
        <v>0.09018665709773115</v>
      </c>
    </row>
    <row r="227" spans="1:3" ht="14.25">
      <c r="A227" s="57" t="s">
        <v>87</v>
      </c>
      <c r="B227" s="4">
        <v>4737.712</v>
      </c>
      <c r="C227" s="135">
        <f t="shared" si="1"/>
        <v>0.29484170524952824</v>
      </c>
    </row>
    <row r="228" spans="1:3" ht="14.25">
      <c r="A228" s="57" t="s">
        <v>114</v>
      </c>
      <c r="B228" s="4">
        <v>267.79</v>
      </c>
      <c r="C228" s="135">
        <f t="shared" si="1"/>
        <v>0.016665356663463537</v>
      </c>
    </row>
    <row r="229" spans="1:3" ht="14.25">
      <c r="A229" s="57" t="s">
        <v>88</v>
      </c>
      <c r="B229" s="4">
        <v>482.075</v>
      </c>
      <c r="C229" s="135">
        <f t="shared" si="1"/>
        <v>0.03000094033959141</v>
      </c>
    </row>
    <row r="230" spans="1:3" ht="14.25">
      <c r="A230" s="57" t="s">
        <v>89</v>
      </c>
      <c r="B230" s="4">
        <v>420.458</v>
      </c>
      <c r="C230" s="135">
        <f t="shared" si="1"/>
        <v>0.026166333813833792</v>
      </c>
    </row>
    <row r="231" spans="1:3" ht="15" thickBot="1">
      <c r="A231" s="4" t="s">
        <v>1</v>
      </c>
      <c r="B231" s="60">
        <f>SUM(B215:B230)</f>
        <v>16068.663000000002</v>
      </c>
      <c r="C231" s="61">
        <f>SUM(C215:C230)</f>
        <v>1</v>
      </c>
    </row>
    <row r="232" spans="1:3" ht="15" thickTop="1">
      <c r="A232" s="4"/>
      <c r="B232" s="4"/>
      <c r="C232" s="28"/>
    </row>
    <row r="233" spans="1:3" ht="14.25">
      <c r="A233" s="4"/>
      <c r="B233" s="4"/>
      <c r="C233" s="28"/>
    </row>
    <row r="234" spans="1:3" ht="14.25">
      <c r="A234" s="4"/>
      <c r="B234" s="4"/>
      <c r="C234" s="28"/>
    </row>
    <row r="235" ht="15.75">
      <c r="A235" s="37" t="s">
        <v>42</v>
      </c>
    </row>
    <row r="237" spans="1:8" ht="15">
      <c r="A237" s="77" t="s">
        <v>104</v>
      </c>
      <c r="B237" s="147" t="s">
        <v>105</v>
      </c>
      <c r="C237" s="148" t="s">
        <v>106</v>
      </c>
      <c r="D237" s="20">
        <v>41274</v>
      </c>
      <c r="E237" s="20">
        <v>40908</v>
      </c>
      <c r="F237" s="148" t="s">
        <v>107</v>
      </c>
      <c r="G237" s="20">
        <v>41274</v>
      </c>
      <c r="H237" s="20">
        <v>40908</v>
      </c>
    </row>
    <row r="238" spans="1:8" ht="15">
      <c r="A238" s="16"/>
      <c r="B238" s="147"/>
      <c r="C238" s="148"/>
      <c r="D238" s="6" t="s">
        <v>108</v>
      </c>
      <c r="E238" s="6" t="s">
        <v>108</v>
      </c>
      <c r="F238" s="148"/>
      <c r="G238" s="6" t="s">
        <v>15</v>
      </c>
      <c r="H238" s="6" t="s">
        <v>15</v>
      </c>
    </row>
    <row r="239" spans="1:8" ht="15">
      <c r="A239" s="78"/>
      <c r="B239" s="7"/>
      <c r="C239" s="5"/>
      <c r="D239" s="9"/>
      <c r="E239" s="9"/>
      <c r="F239" s="9"/>
      <c r="G239" s="9"/>
      <c r="H239" s="9"/>
    </row>
    <row r="240" spans="1:13" ht="14.25">
      <c r="A240" s="79" t="s">
        <v>115</v>
      </c>
      <c r="B240" s="80"/>
      <c r="C240" s="80"/>
      <c r="D240" s="81">
        <f>D241</f>
        <v>300000</v>
      </c>
      <c r="E240" s="81">
        <f>E241</f>
        <v>300000</v>
      </c>
      <c r="F240" s="81" t="str">
        <f>F241</f>
        <v>BGN</v>
      </c>
      <c r="G240" s="81">
        <f>G241</f>
        <v>627250</v>
      </c>
      <c r="H240" s="81">
        <f>H241</f>
        <v>651830</v>
      </c>
      <c r="J240" s="82"/>
      <c r="M240" s="58"/>
    </row>
    <row r="241" spans="1:8" ht="15">
      <c r="A241" s="3" t="s">
        <v>160</v>
      </c>
      <c r="B241" s="83" t="s">
        <v>116</v>
      </c>
      <c r="C241" s="83"/>
      <c r="D241" s="10">
        <v>300000</v>
      </c>
      <c r="E241" s="10">
        <v>300000</v>
      </c>
      <c r="F241" s="83" t="s">
        <v>15</v>
      </c>
      <c r="G241" s="10">
        <v>627250</v>
      </c>
      <c r="H241" s="10">
        <v>651830</v>
      </c>
    </row>
    <row r="242" spans="1:13" ht="15" thickBot="1">
      <c r="A242" s="84" t="s">
        <v>12</v>
      </c>
      <c r="B242" s="84"/>
      <c r="C242" s="84"/>
      <c r="D242" s="15">
        <f>SUM(D241:D241)</f>
        <v>300000</v>
      </c>
      <c r="E242" s="15">
        <f>SUM(E241:E241)</f>
        <v>300000</v>
      </c>
      <c r="F242" s="85"/>
      <c r="G242" s="15">
        <f>SUM(G241:G241)</f>
        <v>627250</v>
      </c>
      <c r="H242" s="15">
        <f>SUM(H241:H241)</f>
        <v>651830</v>
      </c>
      <c r="M242" s="58"/>
    </row>
    <row r="243" ht="13.5" thickTop="1"/>
    <row r="246" ht="15.75">
      <c r="A246" s="37" t="s">
        <v>322</v>
      </c>
    </row>
    <row r="247" spans="1:4" ht="14.25">
      <c r="A247" s="1"/>
      <c r="B247" s="8" t="s">
        <v>323</v>
      </c>
      <c r="C247" s="8" t="s">
        <v>325</v>
      </c>
      <c r="D247" s="8" t="s">
        <v>74</v>
      </c>
    </row>
    <row r="248" ht="12.75">
      <c r="B248" s="8" t="s">
        <v>324</v>
      </c>
    </row>
    <row r="249" spans="1:4" ht="15">
      <c r="A249" s="19" t="s">
        <v>93</v>
      </c>
      <c r="C249" s="7"/>
      <c r="D249" s="16"/>
    </row>
    <row r="250" spans="1:4" ht="15">
      <c r="A250" s="17" t="s">
        <v>250</v>
      </c>
      <c r="B250" s="7">
        <v>0</v>
      </c>
      <c r="C250" s="13">
        <v>0</v>
      </c>
      <c r="D250" s="16">
        <f>B250+C250</f>
        <v>0</v>
      </c>
    </row>
    <row r="251" spans="1:4" ht="15">
      <c r="A251" s="17" t="s">
        <v>94</v>
      </c>
      <c r="B251" s="13">
        <v>79939</v>
      </c>
      <c r="C251" s="13">
        <v>0</v>
      </c>
      <c r="D251" s="16">
        <f>B251+C251</f>
        <v>79939</v>
      </c>
    </row>
    <row r="252" spans="1:4" ht="15">
      <c r="A252" s="17" t="s">
        <v>95</v>
      </c>
      <c r="B252" s="13">
        <v>0</v>
      </c>
      <c r="C252" s="13">
        <v>0</v>
      </c>
      <c r="D252" s="16">
        <f>B252+C252</f>
        <v>0</v>
      </c>
    </row>
    <row r="253" spans="1:4" ht="15.75" thickBot="1">
      <c r="A253" s="17" t="s">
        <v>321</v>
      </c>
      <c r="B253" s="14">
        <f>B250+B251-B252</f>
        <v>79939</v>
      </c>
      <c r="C253" s="14">
        <f>C250+C251-C252</f>
        <v>0</v>
      </c>
      <c r="D253" s="18">
        <f>D250+D251-D252</f>
        <v>79939</v>
      </c>
    </row>
    <row r="254" spans="1:4" ht="15.75" thickTop="1">
      <c r="A254" s="17"/>
      <c r="B254" s="7"/>
      <c r="C254" s="7"/>
      <c r="D254" s="16"/>
    </row>
    <row r="255" spans="1:4" ht="15">
      <c r="A255" s="19" t="s">
        <v>96</v>
      </c>
      <c r="B255" s="7"/>
      <c r="C255" s="7"/>
      <c r="D255" s="16"/>
    </row>
    <row r="256" spans="1:4" ht="15">
      <c r="A256" s="17" t="s">
        <v>250</v>
      </c>
      <c r="B256" s="13">
        <v>0</v>
      </c>
      <c r="C256" s="13">
        <v>0</v>
      </c>
      <c r="D256" s="16">
        <v>0</v>
      </c>
    </row>
    <row r="257" spans="1:4" ht="15">
      <c r="A257" s="17" t="s">
        <v>97</v>
      </c>
      <c r="B257" s="13">
        <v>0</v>
      </c>
      <c r="C257" s="13">
        <v>0</v>
      </c>
      <c r="D257" s="16">
        <v>0</v>
      </c>
    </row>
    <row r="258" spans="1:4" ht="15">
      <c r="A258" s="17" t="s">
        <v>98</v>
      </c>
      <c r="B258" s="13">
        <v>0</v>
      </c>
      <c r="C258" s="13">
        <v>0</v>
      </c>
      <c r="D258" s="16">
        <v>0</v>
      </c>
    </row>
    <row r="259" spans="1:4" ht="15.75" thickBot="1">
      <c r="A259" s="17" t="s">
        <v>321</v>
      </c>
      <c r="B259" s="14">
        <f>B256+B257-B258</f>
        <v>0</v>
      </c>
      <c r="C259" s="18">
        <f>C256+C257-C258</f>
        <v>0</v>
      </c>
      <c r="D259" s="18">
        <f>D256+D257-D258</f>
        <v>0</v>
      </c>
    </row>
    <row r="260" spans="1:4" ht="15.75" thickTop="1">
      <c r="A260" s="17"/>
      <c r="B260" s="7"/>
      <c r="C260" s="7"/>
      <c r="D260" s="16"/>
    </row>
    <row r="261" spans="1:4" ht="15">
      <c r="A261" s="19" t="s">
        <v>99</v>
      </c>
      <c r="B261" s="7"/>
      <c r="C261" s="7"/>
      <c r="D261" s="16"/>
    </row>
    <row r="262" spans="1:4" ht="15">
      <c r="A262" s="17"/>
      <c r="B262" s="7"/>
      <c r="C262" s="7"/>
      <c r="D262" s="16"/>
    </row>
    <row r="263" spans="1:4" ht="15">
      <c r="A263" s="17" t="s">
        <v>250</v>
      </c>
      <c r="B263" s="86">
        <f>B253+B259</f>
        <v>79939</v>
      </c>
      <c r="C263" s="86">
        <f>C250+C256</f>
        <v>0</v>
      </c>
      <c r="D263" s="87">
        <f>D250+D256</f>
        <v>0</v>
      </c>
    </row>
    <row r="264" spans="1:4" ht="15.75" thickBot="1">
      <c r="A264" s="17" t="s">
        <v>321</v>
      </c>
      <c r="B264" s="14">
        <f>B253+B259</f>
        <v>79939</v>
      </c>
      <c r="C264" s="14">
        <f>C253+C259</f>
        <v>0</v>
      </c>
      <c r="D264" s="14">
        <f>D253+D259</f>
        <v>79939</v>
      </c>
    </row>
    <row r="265" ht="13.5" thickTop="1"/>
    <row r="270" ht="15.75">
      <c r="A270" s="37" t="s">
        <v>320</v>
      </c>
    </row>
    <row r="271" spans="1:4" ht="14.25">
      <c r="A271" s="1"/>
      <c r="B271" s="8" t="s">
        <v>168</v>
      </c>
      <c r="C271" s="8" t="s">
        <v>170</v>
      </c>
      <c r="D271" s="8" t="s">
        <v>74</v>
      </c>
    </row>
    <row r="272" ht="12.75">
      <c r="B272" s="8" t="s">
        <v>169</v>
      </c>
    </row>
    <row r="273" spans="1:4" ht="15">
      <c r="A273" s="19" t="s">
        <v>93</v>
      </c>
      <c r="C273" s="7"/>
      <c r="D273" s="16"/>
    </row>
    <row r="274" spans="1:4" ht="15">
      <c r="A274" s="17" t="s">
        <v>250</v>
      </c>
      <c r="B274" s="7">
        <v>0</v>
      </c>
      <c r="C274" s="13">
        <v>3600</v>
      </c>
      <c r="D274" s="16">
        <f>B274+C274</f>
        <v>3600</v>
      </c>
    </row>
    <row r="275" spans="1:4" ht="15">
      <c r="A275" s="17" t="s">
        <v>94</v>
      </c>
      <c r="B275" s="13">
        <v>0</v>
      </c>
      <c r="C275" s="13">
        <v>0</v>
      </c>
      <c r="D275" s="16">
        <f>B275+C275</f>
        <v>0</v>
      </c>
    </row>
    <row r="276" spans="1:4" ht="15">
      <c r="A276" s="17" t="s">
        <v>95</v>
      </c>
      <c r="B276" s="13">
        <v>0</v>
      </c>
      <c r="C276" s="13">
        <v>0</v>
      </c>
      <c r="D276" s="16">
        <f>B276+C276</f>
        <v>0</v>
      </c>
    </row>
    <row r="277" spans="1:4" ht="15.75" thickBot="1">
      <c r="A277" s="17" t="s">
        <v>321</v>
      </c>
      <c r="B277" s="14">
        <f>B274+B275-B276</f>
        <v>0</v>
      </c>
      <c r="C277" s="14">
        <f>C274+C275-C276</f>
        <v>3600</v>
      </c>
      <c r="D277" s="18">
        <f>D274+D275-D276</f>
        <v>3600</v>
      </c>
    </row>
    <row r="278" spans="1:4" ht="15.75" thickTop="1">
      <c r="A278" s="17"/>
      <c r="B278" s="7"/>
      <c r="C278" s="7"/>
      <c r="D278" s="16"/>
    </row>
    <row r="279" spans="1:4" ht="15">
      <c r="A279" s="19" t="s">
        <v>96</v>
      </c>
      <c r="B279" s="7"/>
      <c r="C279" s="7"/>
      <c r="D279" s="16"/>
    </row>
    <row r="280" spans="1:4" ht="15">
      <c r="A280" s="17" t="s">
        <v>250</v>
      </c>
      <c r="B280" s="13">
        <v>0</v>
      </c>
      <c r="C280" s="13">
        <v>-3195</v>
      </c>
      <c r="D280" s="16">
        <v>-3195</v>
      </c>
    </row>
    <row r="281" spans="1:4" ht="15">
      <c r="A281" s="17" t="s">
        <v>97</v>
      </c>
      <c r="B281" s="13">
        <v>0</v>
      </c>
      <c r="C281" s="13">
        <v>-405</v>
      </c>
      <c r="D281" s="16">
        <v>-405</v>
      </c>
    </row>
    <row r="282" spans="1:4" ht="15">
      <c r="A282" s="17" t="s">
        <v>98</v>
      </c>
      <c r="B282" s="13">
        <v>0</v>
      </c>
      <c r="C282" s="13">
        <v>0</v>
      </c>
      <c r="D282" s="16">
        <v>0</v>
      </c>
    </row>
    <row r="283" spans="1:4" ht="15.75" thickBot="1">
      <c r="A283" s="17" t="s">
        <v>321</v>
      </c>
      <c r="B283" s="14">
        <f>B280+B281-B282</f>
        <v>0</v>
      </c>
      <c r="C283" s="18">
        <f>C280+C281-C282</f>
        <v>-3600</v>
      </c>
      <c r="D283" s="18">
        <f>D280+D281-D282</f>
        <v>-3600</v>
      </c>
    </row>
    <row r="284" spans="1:4" ht="15.75" thickTop="1">
      <c r="A284" s="17"/>
      <c r="B284" s="7"/>
      <c r="C284" s="7"/>
      <c r="D284" s="16"/>
    </row>
    <row r="285" spans="1:4" ht="15">
      <c r="A285" s="19" t="s">
        <v>99</v>
      </c>
      <c r="B285" s="7"/>
      <c r="C285" s="7"/>
      <c r="D285" s="16"/>
    </row>
    <row r="286" spans="1:4" ht="15">
      <c r="A286" s="17"/>
      <c r="B286" s="7"/>
      <c r="C286" s="7"/>
      <c r="D286" s="16"/>
    </row>
    <row r="287" spans="1:4" ht="15">
      <c r="A287" s="17" t="s">
        <v>250</v>
      </c>
      <c r="B287" s="86">
        <f>B277+B283</f>
        <v>0</v>
      </c>
      <c r="C287" s="86">
        <f>C274+C280</f>
        <v>405</v>
      </c>
      <c r="D287" s="87">
        <f>D274+D280</f>
        <v>405</v>
      </c>
    </row>
    <row r="288" spans="1:4" ht="15.75" thickBot="1">
      <c r="A288" s="17" t="s">
        <v>321</v>
      </c>
      <c r="B288" s="14">
        <f>B277+B283</f>
        <v>0</v>
      </c>
      <c r="C288" s="14">
        <f>C277+C283</f>
        <v>0</v>
      </c>
      <c r="D288" s="14">
        <f>D277+D283</f>
        <v>0</v>
      </c>
    </row>
    <row r="289" ht="13.5" thickTop="1"/>
    <row r="292" ht="15.75">
      <c r="A292" s="37" t="s">
        <v>327</v>
      </c>
    </row>
    <row r="294" spans="1:2" ht="15.75">
      <c r="A294" s="65" t="s">
        <v>328</v>
      </c>
      <c r="B294" s="128"/>
    </row>
    <row r="295" spans="1:2" ht="15">
      <c r="A295" s="33"/>
      <c r="B295" s="128"/>
    </row>
    <row r="296" spans="1:2" ht="14.25">
      <c r="A296" s="129" t="s">
        <v>134</v>
      </c>
      <c r="B296" s="128"/>
    </row>
    <row r="297" spans="1:2" ht="15">
      <c r="A297" s="33" t="s">
        <v>313</v>
      </c>
      <c r="B297" s="128"/>
    </row>
    <row r="298" spans="1:2" ht="15">
      <c r="A298" s="33"/>
      <c r="B298" s="128"/>
    </row>
    <row r="299" spans="1:8" ht="15">
      <c r="A299" s="33" t="s">
        <v>377</v>
      </c>
      <c r="C299" s="34"/>
      <c r="D299" s="6">
        <v>75289</v>
      </c>
      <c r="E299" s="8" t="s">
        <v>161</v>
      </c>
      <c r="F299" s="6"/>
      <c r="G299" s="6"/>
      <c r="H299" s="6"/>
    </row>
    <row r="300" spans="1:8" ht="15">
      <c r="A300" s="33" t="s">
        <v>378</v>
      </c>
      <c r="C300" s="34"/>
      <c r="D300" s="6">
        <f>136537+216</f>
        <v>136753</v>
      </c>
      <c r="E300" s="8" t="s">
        <v>161</v>
      </c>
      <c r="F300" s="6"/>
      <c r="G300" s="6"/>
      <c r="H300" s="6"/>
    </row>
    <row r="301" spans="1:8" ht="15">
      <c r="A301" s="33" t="s">
        <v>375</v>
      </c>
      <c r="C301" s="34"/>
      <c r="D301" s="6">
        <v>93976</v>
      </c>
      <c r="E301" s="8" t="s">
        <v>161</v>
      </c>
      <c r="F301" s="6"/>
      <c r="G301" s="6"/>
      <c r="H301" s="6"/>
    </row>
    <row r="302" spans="1:8" ht="15">
      <c r="A302" s="33" t="s">
        <v>376</v>
      </c>
      <c r="C302" s="34"/>
      <c r="D302" s="6">
        <v>148796</v>
      </c>
      <c r="E302" s="8" t="s">
        <v>161</v>
      </c>
      <c r="F302" s="6"/>
      <c r="G302" s="6"/>
      <c r="H302" s="6"/>
    </row>
    <row r="303" spans="1:10" ht="15">
      <c r="A303" s="33" t="s">
        <v>329</v>
      </c>
      <c r="D303" s="6">
        <v>427496</v>
      </c>
      <c r="E303" s="8" t="s">
        <v>161</v>
      </c>
      <c r="F303" s="52"/>
      <c r="G303" s="6"/>
      <c r="H303" s="6"/>
      <c r="J303" s="35"/>
    </row>
    <row r="304" spans="1:10" ht="15">
      <c r="A304" s="33"/>
      <c r="D304" s="6"/>
      <c r="H304" s="6"/>
      <c r="J304" s="35"/>
    </row>
    <row r="305" spans="1:10" ht="15">
      <c r="A305" s="33"/>
      <c r="D305" s="6"/>
      <c r="H305" s="6"/>
      <c r="J305" s="35"/>
    </row>
    <row r="306" spans="1:2" ht="14.25">
      <c r="A306" s="129" t="s">
        <v>186</v>
      </c>
      <c r="B306" s="128"/>
    </row>
    <row r="307" spans="1:2" ht="15">
      <c r="A307" s="33" t="s">
        <v>312</v>
      </c>
      <c r="B307" s="128"/>
    </row>
    <row r="308" spans="1:2" ht="15">
      <c r="A308" s="33"/>
      <c r="B308" s="128"/>
    </row>
    <row r="309" spans="1:8" ht="15">
      <c r="A309" s="33" t="s">
        <v>377</v>
      </c>
      <c r="C309" s="34"/>
      <c r="D309" s="6">
        <v>40299</v>
      </c>
      <c r="E309" s="8" t="s">
        <v>161</v>
      </c>
      <c r="F309" s="6"/>
      <c r="H309" s="6"/>
    </row>
    <row r="310" spans="1:8" ht="15">
      <c r="A310" s="33" t="s">
        <v>378</v>
      </c>
      <c r="C310" s="34"/>
      <c r="D310" s="6">
        <v>82637</v>
      </c>
      <c r="E310" s="8" t="s">
        <v>161</v>
      </c>
      <c r="F310" s="6"/>
      <c r="H310" s="6"/>
    </row>
    <row r="311" spans="1:8" ht="15">
      <c r="A311" s="33" t="s">
        <v>379</v>
      </c>
      <c r="C311" s="34"/>
      <c r="D311" s="6">
        <v>52357</v>
      </c>
      <c r="E311" s="8" t="s">
        <v>161</v>
      </c>
      <c r="F311" s="6"/>
      <c r="H311" s="6"/>
    </row>
    <row r="312" spans="1:8" ht="15">
      <c r="A312" s="33" t="s">
        <v>380</v>
      </c>
      <c r="C312" s="34"/>
      <c r="D312" s="6">
        <v>91625</v>
      </c>
      <c r="E312" s="8" t="s">
        <v>161</v>
      </c>
      <c r="F312" s="6"/>
      <c r="H312" s="6"/>
    </row>
    <row r="313" spans="1:8" ht="15">
      <c r="A313" s="33" t="s">
        <v>329</v>
      </c>
      <c r="C313" s="34"/>
      <c r="D313" s="6">
        <v>139137</v>
      </c>
      <c r="E313" s="8" t="s">
        <v>161</v>
      </c>
      <c r="H313" s="6"/>
    </row>
    <row r="314" spans="1:9" ht="15">
      <c r="A314" s="33"/>
      <c r="C314" s="34"/>
      <c r="D314" s="6"/>
      <c r="H314" s="6"/>
      <c r="I314" s="52"/>
    </row>
    <row r="315" spans="1:9" ht="15">
      <c r="A315" s="33"/>
      <c r="C315" s="34"/>
      <c r="D315" s="6"/>
      <c r="H315" s="6"/>
      <c r="I315" s="52"/>
    </row>
    <row r="318" spans="1:2" ht="14.25">
      <c r="A318" s="129" t="s">
        <v>184</v>
      </c>
      <c r="B318" s="128"/>
    </row>
    <row r="319" spans="1:2" ht="15">
      <c r="A319" s="33" t="s">
        <v>185</v>
      </c>
      <c r="B319" s="128"/>
    </row>
    <row r="320" spans="1:2" ht="15">
      <c r="A320" s="33"/>
      <c r="B320" s="128"/>
    </row>
    <row r="321" spans="1:8" ht="15">
      <c r="A321" s="33" t="s">
        <v>377</v>
      </c>
      <c r="C321" s="34"/>
      <c r="D321" s="6">
        <v>50220</v>
      </c>
      <c r="E321" s="8" t="s">
        <v>161</v>
      </c>
      <c r="F321" s="6"/>
      <c r="G321" s="52"/>
      <c r="H321" s="6"/>
    </row>
    <row r="322" spans="1:8" ht="15">
      <c r="A322" s="33" t="s">
        <v>378</v>
      </c>
      <c r="C322" s="34"/>
      <c r="D322" s="6">
        <v>22604</v>
      </c>
      <c r="E322" s="8" t="s">
        <v>161</v>
      </c>
      <c r="F322" s="6"/>
      <c r="G322" s="52"/>
      <c r="H322" s="6"/>
    </row>
    <row r="323" spans="1:8" ht="15">
      <c r="A323" s="33" t="s">
        <v>379</v>
      </c>
      <c r="C323" s="34"/>
      <c r="D323" s="6">
        <v>55750</v>
      </c>
      <c r="E323" s="8" t="s">
        <v>161</v>
      </c>
      <c r="F323" s="6"/>
      <c r="G323" s="52"/>
      <c r="H323" s="6"/>
    </row>
    <row r="324" spans="1:8" ht="15">
      <c r="A324" s="33" t="s">
        <v>380</v>
      </c>
      <c r="C324" s="34"/>
      <c r="D324" s="6">
        <v>23229</v>
      </c>
      <c r="E324" s="8" t="s">
        <v>161</v>
      </c>
      <c r="F324" s="6"/>
      <c r="G324" s="52"/>
      <c r="H324" s="6"/>
    </row>
    <row r="325" spans="1:8" ht="15">
      <c r="A325" s="33" t="s">
        <v>329</v>
      </c>
      <c r="C325" s="34"/>
      <c r="D325" s="6">
        <v>199769</v>
      </c>
      <c r="E325" s="8" t="s">
        <v>161</v>
      </c>
      <c r="H325" s="6"/>
    </row>
    <row r="326" spans="1:8" ht="15">
      <c r="A326" s="33"/>
      <c r="C326" s="34"/>
      <c r="D326" s="6"/>
      <c r="H326" s="6"/>
    </row>
    <row r="327" spans="1:8" ht="15">
      <c r="A327" s="33"/>
      <c r="C327" s="34"/>
      <c r="D327" s="6"/>
      <c r="H327" s="6"/>
    </row>
    <row r="328" spans="1:2" ht="14.25">
      <c r="A328" s="129" t="s">
        <v>190</v>
      </c>
      <c r="B328" s="128"/>
    </row>
    <row r="329" spans="1:2" ht="15">
      <c r="A329" s="33" t="s">
        <v>314</v>
      </c>
      <c r="B329" s="128"/>
    </row>
    <row r="330" spans="1:2" ht="15">
      <c r="A330" s="33"/>
      <c r="B330" s="128"/>
    </row>
    <row r="331" spans="1:8" ht="15">
      <c r="A331" s="33" t="s">
        <v>377</v>
      </c>
      <c r="C331" s="34"/>
      <c r="D331" s="6">
        <v>57500</v>
      </c>
      <c r="E331" s="8" t="s">
        <v>161</v>
      </c>
      <c r="F331" s="6"/>
      <c r="H331" s="6"/>
    </row>
    <row r="332" spans="1:8" ht="15">
      <c r="A332" s="33" t="s">
        <v>378</v>
      </c>
      <c r="C332" s="34"/>
      <c r="D332" s="6">
        <v>186294</v>
      </c>
      <c r="E332" s="8" t="s">
        <v>161</v>
      </c>
      <c r="F332" s="6"/>
      <c r="H332" s="6"/>
    </row>
    <row r="333" spans="1:8" ht="15">
      <c r="A333" s="33" t="s">
        <v>379</v>
      </c>
      <c r="C333" s="34"/>
      <c r="D333" s="6">
        <v>84754</v>
      </c>
      <c r="E333" s="8" t="s">
        <v>161</v>
      </c>
      <c r="F333" s="6"/>
      <c r="H333" s="6"/>
    </row>
    <row r="334" spans="1:8" ht="15">
      <c r="A334" s="33" t="s">
        <v>380</v>
      </c>
      <c r="C334" s="34"/>
      <c r="D334" s="6">
        <v>218949</v>
      </c>
      <c r="E334" s="8" t="s">
        <v>161</v>
      </c>
      <c r="F334" s="6"/>
      <c r="H334" s="6"/>
    </row>
    <row r="335" spans="1:8" ht="15">
      <c r="A335" s="33" t="s">
        <v>329</v>
      </c>
      <c r="D335" s="6">
        <v>141375</v>
      </c>
      <c r="E335" s="8" t="s">
        <v>161</v>
      </c>
      <c r="H335" s="6"/>
    </row>
    <row r="336" spans="1:8" ht="15">
      <c r="A336" s="33"/>
      <c r="C336" s="34"/>
      <c r="D336" s="6"/>
      <c r="H336" s="6"/>
    </row>
    <row r="337" spans="1:4" ht="15">
      <c r="A337" s="33"/>
      <c r="C337" s="34"/>
      <c r="D337" s="6"/>
    </row>
    <row r="338" spans="1:2" ht="14.25">
      <c r="A338" s="129" t="s">
        <v>247</v>
      </c>
      <c r="B338" s="128"/>
    </row>
    <row r="339" spans="1:2" ht="15">
      <c r="A339" s="33" t="s">
        <v>248</v>
      </c>
      <c r="B339" s="128"/>
    </row>
    <row r="340" spans="1:2" ht="15">
      <c r="A340" s="33"/>
      <c r="B340" s="128"/>
    </row>
    <row r="341" spans="1:6" ht="15">
      <c r="A341" s="33" t="s">
        <v>377</v>
      </c>
      <c r="C341" s="34"/>
      <c r="D341" s="6">
        <v>7313</v>
      </c>
      <c r="E341" s="8" t="s">
        <v>161</v>
      </c>
      <c r="F341" s="6"/>
    </row>
    <row r="342" spans="1:6" ht="15">
      <c r="A342" s="33" t="s">
        <v>378</v>
      </c>
      <c r="C342" s="34"/>
      <c r="D342" s="6">
        <v>34003</v>
      </c>
      <c r="E342" s="8" t="s">
        <v>161</v>
      </c>
      <c r="F342" s="6"/>
    </row>
    <row r="343" spans="1:6" ht="15">
      <c r="A343" s="33" t="s">
        <v>379</v>
      </c>
      <c r="C343" s="34"/>
      <c r="D343" s="6">
        <v>11115</v>
      </c>
      <c r="E343" s="8" t="s">
        <v>161</v>
      </c>
      <c r="F343" s="6"/>
    </row>
    <row r="344" spans="1:6" ht="15">
      <c r="A344" s="33" t="s">
        <v>380</v>
      </c>
      <c r="C344" s="34"/>
      <c r="D344" s="6">
        <v>40757</v>
      </c>
      <c r="E344" s="8" t="s">
        <v>161</v>
      </c>
      <c r="F344" s="6"/>
    </row>
    <row r="345" spans="1:5" ht="15">
      <c r="A345" s="33" t="s">
        <v>329</v>
      </c>
      <c r="D345" s="6">
        <v>14821</v>
      </c>
      <c r="E345" s="8" t="s">
        <v>161</v>
      </c>
    </row>
    <row r="346" spans="1:4" ht="15">
      <c r="A346" s="33"/>
      <c r="C346" s="34"/>
      <c r="D346" s="6"/>
    </row>
    <row r="347" spans="1:4" ht="15">
      <c r="A347" s="33"/>
      <c r="C347" s="34"/>
      <c r="D347" s="6"/>
    </row>
    <row r="348" spans="1:4" ht="15">
      <c r="A348" s="33"/>
      <c r="C348" s="34"/>
      <c r="D348" s="6"/>
    </row>
    <row r="349" ht="15.75">
      <c r="A349" s="39" t="s">
        <v>330</v>
      </c>
    </row>
    <row r="350" spans="2:3" ht="15">
      <c r="B350" s="20">
        <v>41274</v>
      </c>
      <c r="C350" s="20">
        <v>40908</v>
      </c>
    </row>
    <row r="351" spans="1:3" ht="15">
      <c r="A351" s="3"/>
      <c r="B351" s="13" t="s">
        <v>15</v>
      </c>
      <c r="C351" s="13" t="s">
        <v>15</v>
      </c>
    </row>
    <row r="352" spans="1:3" ht="15.75" thickBot="1">
      <c r="A352" s="3" t="s">
        <v>92</v>
      </c>
      <c r="B352" s="14">
        <f>B353+B354</f>
        <v>426</v>
      </c>
      <c r="C352" s="14">
        <f>C353+C354</f>
        <v>1015</v>
      </c>
    </row>
    <row r="353" spans="1:3" ht="15.75" thickTop="1">
      <c r="A353" s="3" t="s">
        <v>16</v>
      </c>
      <c r="B353" s="13">
        <v>426</v>
      </c>
      <c r="C353" s="13">
        <v>960</v>
      </c>
    </row>
    <row r="354" spans="1:3" ht="15">
      <c r="A354" s="3" t="s">
        <v>17</v>
      </c>
      <c r="B354" s="13">
        <v>0</v>
      </c>
      <c r="C354" s="13">
        <v>55</v>
      </c>
    </row>
    <row r="355" spans="1:3" ht="15.75" thickBot="1">
      <c r="A355" s="3" t="s">
        <v>18</v>
      </c>
      <c r="B355" s="14">
        <f>B356+B357</f>
        <v>432549</v>
      </c>
      <c r="C355" s="14">
        <f>C356+C357</f>
        <v>135402</v>
      </c>
    </row>
    <row r="356" spans="1:3" ht="15.75" thickTop="1">
      <c r="A356" s="3" t="s">
        <v>16</v>
      </c>
      <c r="B356" s="5">
        <v>420273</v>
      </c>
      <c r="C356" s="5">
        <v>110216</v>
      </c>
    </row>
    <row r="357" spans="1:4" ht="15">
      <c r="A357" s="3" t="s">
        <v>17</v>
      </c>
      <c r="B357" s="13">
        <v>12276</v>
      </c>
      <c r="C357" s="13">
        <v>25186</v>
      </c>
      <c r="D357" s="59"/>
    </row>
    <row r="358" spans="1:4" ht="15.75" thickBot="1">
      <c r="A358" s="3" t="s">
        <v>220</v>
      </c>
      <c r="B358" s="11">
        <f>B359</f>
        <v>69611</v>
      </c>
      <c r="C358" s="11">
        <f>C359</f>
        <v>1845808</v>
      </c>
      <c r="D358" s="59"/>
    </row>
    <row r="359" spans="1:5" ht="15.75" thickTop="1">
      <c r="A359" s="3" t="s">
        <v>16</v>
      </c>
      <c r="B359" s="21">
        <v>69611</v>
      </c>
      <c r="C359" s="21">
        <v>1845808</v>
      </c>
      <c r="D359" s="59"/>
      <c r="E359" s="58"/>
    </row>
    <row r="360" spans="1:5" ht="15">
      <c r="A360" s="3" t="s">
        <v>225</v>
      </c>
      <c r="B360" s="31">
        <f>B361</f>
        <v>4868</v>
      </c>
      <c r="C360" s="31">
        <f>C361</f>
        <v>8760</v>
      </c>
      <c r="D360" s="59"/>
      <c r="E360" s="58"/>
    </row>
    <row r="361" spans="1:5" ht="15">
      <c r="A361" s="3" t="s">
        <v>16</v>
      </c>
      <c r="B361" s="21">
        <v>4868</v>
      </c>
      <c r="C361" s="21">
        <v>8760</v>
      </c>
      <c r="D361" s="59"/>
      <c r="E361" s="58"/>
    </row>
    <row r="362" spans="1:7" ht="15" thickBot="1">
      <c r="A362" s="78" t="s">
        <v>12</v>
      </c>
      <c r="B362" s="22">
        <f>B352+B355+B358+B360</f>
        <v>507454</v>
      </c>
      <c r="C362" s="22">
        <f>C352+C355+C358+C360</f>
        <v>1990985</v>
      </c>
      <c r="G362" s="58"/>
    </row>
    <row r="363" spans="1:3" ht="15" thickTop="1">
      <c r="A363" s="78"/>
      <c r="B363" s="31"/>
      <c r="C363" s="32"/>
    </row>
    <row r="364" spans="1:3" ht="14.25">
      <c r="A364" s="78"/>
      <c r="B364" s="31"/>
      <c r="C364" s="32"/>
    </row>
    <row r="365" spans="1:3" ht="14.25">
      <c r="A365" s="78"/>
      <c r="B365" s="31"/>
      <c r="C365" s="32"/>
    </row>
    <row r="366" ht="15.75">
      <c r="A366" s="37" t="s">
        <v>297</v>
      </c>
    </row>
    <row r="367" spans="1:3" ht="15">
      <c r="A367" s="16"/>
      <c r="B367" s="20">
        <v>41274</v>
      </c>
      <c r="C367" s="20">
        <v>40908</v>
      </c>
    </row>
    <row r="368" spans="1:3" ht="15">
      <c r="A368" s="3"/>
      <c r="B368" s="13" t="s">
        <v>15</v>
      </c>
      <c r="C368" s="13" t="s">
        <v>15</v>
      </c>
    </row>
    <row r="369" spans="1:3" ht="15">
      <c r="A369" s="3" t="s">
        <v>226</v>
      </c>
      <c r="B369" s="13">
        <f>2500123+16713+6323+2253</f>
        <v>2525412</v>
      </c>
      <c r="C369" s="13">
        <v>74942</v>
      </c>
    </row>
    <row r="370" spans="1:3" ht="15">
      <c r="A370" s="3" t="s">
        <v>191</v>
      </c>
      <c r="B370" s="13">
        <f>647+2690</f>
        <v>3337</v>
      </c>
      <c r="C370" s="13">
        <v>2190</v>
      </c>
    </row>
    <row r="371" spans="1:3" ht="15">
      <c r="A371" s="3" t="s">
        <v>381</v>
      </c>
      <c r="B371" s="13">
        <f>D299+D309+D321+D331+D341</f>
        <v>230621</v>
      </c>
      <c r="C371" s="13">
        <v>0</v>
      </c>
    </row>
    <row r="372" spans="1:3" ht="15">
      <c r="A372" s="3" t="s">
        <v>41</v>
      </c>
      <c r="B372" s="5">
        <f>68+31516+1180</f>
        <v>32764</v>
      </c>
      <c r="C372" s="5">
        <v>32060</v>
      </c>
    </row>
    <row r="373" spans="1:3" ht="15" thickBot="1">
      <c r="A373" s="78" t="s">
        <v>12</v>
      </c>
      <c r="B373" s="14">
        <f>SUM(B369:B372)</f>
        <v>2792134</v>
      </c>
      <c r="C373" s="14">
        <f>SUM(C369:C372)</f>
        <v>109192</v>
      </c>
    </row>
    <row r="374" spans="1:3" ht="15" thickTop="1">
      <c r="A374" s="78"/>
      <c r="B374" s="24"/>
      <c r="C374" s="24"/>
    </row>
    <row r="375" spans="1:3" ht="14.25">
      <c r="A375" s="78"/>
      <c r="B375" s="24"/>
      <c r="C375" s="24"/>
    </row>
    <row r="376" ht="15.75">
      <c r="A376" s="67" t="s">
        <v>298</v>
      </c>
    </row>
    <row r="378" ht="15.75">
      <c r="A378" s="65" t="s">
        <v>201</v>
      </c>
    </row>
    <row r="379" ht="15.75">
      <c r="A379" s="65" t="s">
        <v>333</v>
      </c>
    </row>
    <row r="380" ht="15.75">
      <c r="A380" s="65"/>
    </row>
    <row r="381" ht="15.75">
      <c r="A381" s="65" t="s">
        <v>212</v>
      </c>
    </row>
    <row r="382" ht="15.75">
      <c r="A382" s="65" t="s">
        <v>213</v>
      </c>
    </row>
    <row r="383" ht="15.75">
      <c r="A383" s="65" t="s">
        <v>214</v>
      </c>
    </row>
    <row r="384" spans="1:6" ht="15.75">
      <c r="A384" s="65"/>
      <c r="B384" s="20">
        <v>41274</v>
      </c>
      <c r="C384" s="20">
        <v>40908</v>
      </c>
      <c r="E384" s="58"/>
      <c r="F384" s="29"/>
    </row>
    <row r="385" spans="1:6" ht="15.75">
      <c r="A385" s="65"/>
      <c r="B385" s="13" t="s">
        <v>15</v>
      </c>
      <c r="C385" s="13" t="s">
        <v>15</v>
      </c>
      <c r="E385" s="58"/>
      <c r="F385" s="29"/>
    </row>
    <row r="386" spans="1:6" ht="15">
      <c r="A386" s="33" t="s">
        <v>215</v>
      </c>
      <c r="B386" s="21">
        <v>1233175.84</v>
      </c>
      <c r="C386" s="21">
        <v>1232676</v>
      </c>
      <c r="E386" s="58"/>
      <c r="F386" s="29"/>
    </row>
    <row r="387" spans="1:6" ht="15.75">
      <c r="A387" s="65" t="s">
        <v>216</v>
      </c>
      <c r="B387" s="21">
        <v>689123</v>
      </c>
      <c r="C387" s="21">
        <v>689123</v>
      </c>
      <c r="E387" s="58"/>
      <c r="F387" s="29"/>
    </row>
    <row r="388" spans="1:6" ht="15.75">
      <c r="A388" s="136" t="s">
        <v>331</v>
      </c>
      <c r="B388" s="21">
        <v>400</v>
      </c>
      <c r="C388" s="21" t="s">
        <v>309</v>
      </c>
      <c r="E388" s="58"/>
      <c r="F388" s="29"/>
    </row>
    <row r="389" spans="1:3" ht="15.75">
      <c r="A389" s="136" t="s">
        <v>332</v>
      </c>
      <c r="B389" s="21"/>
      <c r="C389" s="21"/>
    </row>
    <row r="390" spans="1:3" ht="15" thickBot="1">
      <c r="A390" s="78" t="s">
        <v>12</v>
      </c>
      <c r="B390" s="14">
        <f>SUM(B386:B388)</f>
        <v>1922698.84</v>
      </c>
      <c r="C390" s="14">
        <f>SUM(C386:C387)</f>
        <v>1921799</v>
      </c>
    </row>
    <row r="391" spans="1:3" ht="15" thickTop="1">
      <c r="A391" s="78"/>
      <c r="B391" s="24"/>
      <c r="C391" s="24"/>
    </row>
    <row r="392" spans="2:3" ht="14.25">
      <c r="B392" s="24"/>
      <c r="C392" s="24"/>
    </row>
    <row r="393" spans="2:3" ht="14.25">
      <c r="B393" s="24"/>
      <c r="C393" s="24"/>
    </row>
    <row r="394" spans="2:3" ht="14.25">
      <c r="B394" s="24"/>
      <c r="C394" s="24"/>
    </row>
    <row r="395" spans="2:3" ht="14.25">
      <c r="B395" s="24"/>
      <c r="C395" s="24"/>
    </row>
    <row r="396" spans="2:3" ht="14.25">
      <c r="B396" s="24"/>
      <c r="C396" s="24"/>
    </row>
    <row r="397" spans="2:3" ht="14.25">
      <c r="B397" s="24"/>
      <c r="C397" s="24"/>
    </row>
    <row r="398" ht="15.75">
      <c r="A398" s="37" t="s">
        <v>299</v>
      </c>
    </row>
    <row r="399" ht="15.75">
      <c r="A399" s="38" t="s">
        <v>125</v>
      </c>
    </row>
    <row r="400" ht="15">
      <c r="A400" s="2"/>
    </row>
    <row r="401" spans="2:3" ht="15">
      <c r="B401" s="20">
        <v>41274</v>
      </c>
      <c r="C401" s="29"/>
    </row>
    <row r="402" ht="15">
      <c r="B402" s="88" t="s">
        <v>15</v>
      </c>
    </row>
    <row r="403" spans="1:2" ht="15">
      <c r="A403" s="2" t="s">
        <v>251</v>
      </c>
      <c r="B403" s="23">
        <v>13017889</v>
      </c>
    </row>
    <row r="404" spans="1:2" ht="15">
      <c r="A404" s="2" t="s">
        <v>384</v>
      </c>
      <c r="B404" s="23">
        <v>13017889</v>
      </c>
    </row>
    <row r="405" ht="15">
      <c r="A405" s="2"/>
    </row>
    <row r="406" ht="15.75">
      <c r="A406" s="40" t="s">
        <v>300</v>
      </c>
    </row>
    <row r="408" ht="15.75">
      <c r="A408" s="38" t="s">
        <v>155</v>
      </c>
    </row>
    <row r="409" ht="15.75">
      <c r="A409" s="38" t="s">
        <v>156</v>
      </c>
    </row>
    <row r="410" ht="15.75">
      <c r="A410" s="38" t="s">
        <v>157</v>
      </c>
    </row>
    <row r="411" ht="15.75">
      <c r="A411" s="38"/>
    </row>
    <row r="412" ht="15.75">
      <c r="A412" s="38"/>
    </row>
    <row r="413" ht="15.75">
      <c r="A413" s="37" t="s">
        <v>301</v>
      </c>
    </row>
    <row r="414" spans="1:3" ht="15">
      <c r="A414" s="16"/>
      <c r="B414" s="20">
        <v>41274</v>
      </c>
      <c r="C414" s="20">
        <v>40908</v>
      </c>
    </row>
    <row r="415" spans="1:3" ht="15">
      <c r="A415" s="16"/>
      <c r="B415" s="13" t="s">
        <v>15</v>
      </c>
      <c r="C415" s="13" t="s">
        <v>15</v>
      </c>
    </row>
    <row r="416" spans="1:3" ht="15">
      <c r="A416" s="3" t="s">
        <v>127</v>
      </c>
      <c r="B416" s="5">
        <f>1802+1861</f>
        <v>3663</v>
      </c>
      <c r="C416" s="5">
        <v>51836</v>
      </c>
    </row>
    <row r="417" spans="1:3" ht="15">
      <c r="A417" s="3" t="s">
        <v>5</v>
      </c>
      <c r="B417" s="5">
        <v>7</v>
      </c>
      <c r="C417" s="5">
        <v>7</v>
      </c>
    </row>
    <row r="418" spans="1:3" ht="15">
      <c r="A418" s="3" t="s">
        <v>163</v>
      </c>
      <c r="B418" s="5">
        <v>2359</v>
      </c>
      <c r="C418" s="5">
        <v>2359</v>
      </c>
    </row>
    <row r="419" spans="1:3" ht="15">
      <c r="A419" s="3" t="s">
        <v>164</v>
      </c>
      <c r="B419" s="5">
        <v>139</v>
      </c>
      <c r="C419" s="5">
        <v>4477</v>
      </c>
    </row>
    <row r="420" spans="1:3" ht="15">
      <c r="A420" s="3" t="s">
        <v>224</v>
      </c>
      <c r="B420" s="5">
        <v>8341</v>
      </c>
      <c r="C420" s="5">
        <v>8237</v>
      </c>
    </row>
    <row r="421" spans="1:3" ht="15">
      <c r="A421" s="3" t="s">
        <v>334</v>
      </c>
      <c r="B421" s="5">
        <v>67948</v>
      </c>
      <c r="C421" s="5">
        <v>0</v>
      </c>
    </row>
    <row r="422" spans="1:3" ht="15" thickBot="1">
      <c r="A422" s="24" t="s">
        <v>1</v>
      </c>
      <c r="B422" s="25">
        <f>SUM(B416:B421)</f>
        <v>82457</v>
      </c>
      <c r="C422" s="14">
        <f>SUM(C416:C421)</f>
        <v>66916</v>
      </c>
    </row>
    <row r="423" spans="1:3" ht="15" thickTop="1">
      <c r="A423" s="24"/>
      <c r="B423" s="30"/>
      <c r="C423" s="24"/>
    </row>
    <row r="424" spans="1:3" ht="14.25">
      <c r="A424" s="24"/>
      <c r="B424" s="30"/>
      <c r="C424" s="24"/>
    </row>
    <row r="425" ht="15.75">
      <c r="A425" s="37" t="s">
        <v>302</v>
      </c>
    </row>
    <row r="426" spans="2:3" ht="15">
      <c r="B426" s="20">
        <v>41274</v>
      </c>
      <c r="C426" s="20">
        <v>40908</v>
      </c>
    </row>
    <row r="427" spans="2:3" ht="15">
      <c r="B427" s="13" t="s">
        <v>15</v>
      </c>
      <c r="C427" s="13" t="s">
        <v>15</v>
      </c>
    </row>
    <row r="428" spans="1:3" ht="15">
      <c r="A428" s="8" t="s">
        <v>246</v>
      </c>
      <c r="B428" s="13">
        <v>-3140</v>
      </c>
      <c r="C428" s="13">
        <v>-33</v>
      </c>
    </row>
    <row r="429" spans="1:3" ht="15">
      <c r="A429" s="3" t="s">
        <v>2</v>
      </c>
      <c r="B429" s="7">
        <v>-313727</v>
      </c>
      <c r="C429" s="7">
        <v>-290053</v>
      </c>
    </row>
    <row r="430" spans="1:3" ht="15" thickBot="1">
      <c r="A430" s="24" t="s">
        <v>1</v>
      </c>
      <c r="B430" s="14">
        <f>SUM(B428:B429)</f>
        <v>-316867</v>
      </c>
      <c r="C430" s="14">
        <f>SUM(C428:C429)</f>
        <v>-290086</v>
      </c>
    </row>
    <row r="431" spans="1:3" ht="15" thickTop="1">
      <c r="A431" s="24"/>
      <c r="B431" s="24"/>
      <c r="C431" s="24"/>
    </row>
    <row r="433" ht="15.75">
      <c r="A433" s="37" t="s">
        <v>303</v>
      </c>
    </row>
    <row r="434" spans="1:3" ht="15">
      <c r="A434" s="26"/>
      <c r="B434" s="20">
        <v>41274</v>
      </c>
      <c r="C434" s="20">
        <v>40908</v>
      </c>
    </row>
    <row r="435" spans="1:3" ht="15">
      <c r="A435" s="26"/>
      <c r="B435" s="13" t="s">
        <v>15</v>
      </c>
      <c r="C435" s="13" t="s">
        <v>15</v>
      </c>
    </row>
    <row r="436" spans="1:3" ht="15">
      <c r="A436" s="3" t="s">
        <v>3</v>
      </c>
      <c r="B436" s="7">
        <v>-113137</v>
      </c>
      <c r="C436" s="7">
        <v>-68773</v>
      </c>
    </row>
    <row r="437" spans="1:3" ht="15">
      <c r="A437" s="3" t="s">
        <v>4</v>
      </c>
      <c r="B437" s="7">
        <v>-11443</v>
      </c>
      <c r="C437" s="7">
        <v>-9335</v>
      </c>
    </row>
    <row r="438" spans="1:3" ht="15" thickBot="1">
      <c r="A438" s="24" t="s">
        <v>1</v>
      </c>
      <c r="B438" s="14">
        <f>SUM(B436:B437)</f>
        <v>-124580</v>
      </c>
      <c r="C438" s="14">
        <f>SUM(C436:C437)</f>
        <v>-78108</v>
      </c>
    </row>
    <row r="439" ht="13.5" thickTop="1"/>
    <row r="440" ht="12.75">
      <c r="F440" s="52"/>
    </row>
    <row r="441" ht="15.75">
      <c r="A441" s="37" t="s">
        <v>304</v>
      </c>
    </row>
    <row r="442" spans="1:3" ht="15">
      <c r="A442" s="24"/>
      <c r="B442" s="20">
        <v>41274</v>
      </c>
      <c r="C442" s="20">
        <v>40908</v>
      </c>
    </row>
    <row r="443" spans="1:3" ht="15">
      <c r="A443" s="24"/>
      <c r="B443" s="13" t="s">
        <v>15</v>
      </c>
      <c r="C443" s="13" t="s">
        <v>15</v>
      </c>
    </row>
    <row r="444" spans="1:3" ht="15">
      <c r="A444" s="27" t="s">
        <v>167</v>
      </c>
      <c r="B444" s="13">
        <v>-2737</v>
      </c>
      <c r="C444" s="13">
        <v>-3728</v>
      </c>
    </row>
    <row r="445" spans="1:3" ht="15">
      <c r="A445" s="27" t="s">
        <v>176</v>
      </c>
      <c r="B445" s="13">
        <v>-38991</v>
      </c>
      <c r="C445" s="13">
        <v>-36070</v>
      </c>
    </row>
    <row r="446" spans="1:3" ht="15">
      <c r="A446" s="27" t="s">
        <v>339</v>
      </c>
      <c r="B446" s="13">
        <v>-1586</v>
      </c>
      <c r="C446" s="13">
        <v>0</v>
      </c>
    </row>
    <row r="447" spans="1:3" ht="15">
      <c r="A447" s="27" t="s">
        <v>123</v>
      </c>
      <c r="B447" s="13">
        <v>-8173.03</v>
      </c>
      <c r="C447" s="13">
        <v>-12445</v>
      </c>
    </row>
    <row r="448" spans="1:3" ht="15" thickBot="1">
      <c r="A448" s="24" t="s">
        <v>1</v>
      </c>
      <c r="B448" s="14">
        <f>SUM(B444:B447)</f>
        <v>-51487.03</v>
      </c>
      <c r="C448" s="14">
        <f>SUM(C444:C447)</f>
        <v>-52243</v>
      </c>
    </row>
    <row r="449" spans="1:3" ht="15" thickTop="1">
      <c r="A449" s="24"/>
      <c r="B449" s="24"/>
      <c r="C449" s="24"/>
    </row>
    <row r="450" spans="1:3" ht="14.25">
      <c r="A450" s="24"/>
      <c r="B450" s="24"/>
      <c r="C450" s="24"/>
    </row>
    <row r="451" ht="15.75">
      <c r="A451" s="37" t="s">
        <v>305</v>
      </c>
    </row>
    <row r="452" spans="1:3" ht="15">
      <c r="A452" s="26"/>
      <c r="B452" s="20">
        <v>41274</v>
      </c>
      <c r="C452" s="20">
        <v>40908</v>
      </c>
    </row>
    <row r="453" spans="1:3" ht="15">
      <c r="A453" s="26"/>
      <c r="B453" s="13" t="s">
        <v>15</v>
      </c>
      <c r="C453" s="13" t="s">
        <v>15</v>
      </c>
    </row>
    <row r="454" spans="1:3" ht="15">
      <c r="A454" s="3" t="s">
        <v>138</v>
      </c>
      <c r="B454" s="7">
        <v>-994</v>
      </c>
      <c r="C454" s="7">
        <v>-1110</v>
      </c>
    </row>
    <row r="455" spans="1:3" ht="15">
      <c r="A455" s="16" t="s">
        <v>140</v>
      </c>
      <c r="B455" s="7">
        <v>-151</v>
      </c>
      <c r="C455" s="7">
        <v>-353</v>
      </c>
    </row>
    <row r="456" spans="1:3" ht="15">
      <c r="A456" s="134" t="s">
        <v>311</v>
      </c>
      <c r="B456" s="7">
        <v>0</v>
      </c>
      <c r="C456" s="7">
        <v>-13</v>
      </c>
    </row>
    <row r="457" spans="1:3" ht="15">
      <c r="A457" s="134" t="s">
        <v>343</v>
      </c>
      <c r="B457" s="7">
        <v>-24585</v>
      </c>
      <c r="C457" s="7">
        <v>-19832</v>
      </c>
    </row>
    <row r="458" spans="1:3" ht="15">
      <c r="A458" s="16" t="s">
        <v>188</v>
      </c>
      <c r="B458" s="7">
        <v>0</v>
      </c>
      <c r="C458" s="7">
        <v>-560258</v>
      </c>
    </row>
    <row r="459" spans="1:3" ht="15">
      <c r="A459" s="16" t="s">
        <v>139</v>
      </c>
      <c r="B459" s="7">
        <v>0</v>
      </c>
      <c r="C459" s="7">
        <v>-4442</v>
      </c>
    </row>
    <row r="460" spans="1:3" ht="15">
      <c r="A460" s="16" t="s">
        <v>342</v>
      </c>
      <c r="B460" s="7">
        <v>0</v>
      </c>
      <c r="C460" s="7">
        <v>-2357</v>
      </c>
    </row>
    <row r="461" spans="1:6" ht="15">
      <c r="A461" s="16" t="s">
        <v>122</v>
      </c>
      <c r="B461" s="7">
        <v>-412</v>
      </c>
      <c r="C461" s="7">
        <v>-27</v>
      </c>
      <c r="F461" s="7"/>
    </row>
    <row r="462" spans="1:6" ht="15.75" thickBot="1">
      <c r="A462" s="24" t="s">
        <v>1</v>
      </c>
      <c r="B462" s="14">
        <f>SUM(B454:B461)</f>
        <v>-26142</v>
      </c>
      <c r="C462" s="14">
        <f>SUM(C454:C461)</f>
        <v>-588392</v>
      </c>
      <c r="F462" s="7"/>
    </row>
    <row r="463" spans="5:6" ht="15.75" thickTop="1">
      <c r="E463" s="7"/>
      <c r="F463" s="7"/>
    </row>
    <row r="464" ht="15">
      <c r="F464" s="7"/>
    </row>
    <row r="465" spans="1:7" ht="15.75">
      <c r="A465" s="37" t="s">
        <v>306</v>
      </c>
      <c r="F465" s="7"/>
      <c r="G465" s="7"/>
    </row>
    <row r="466" spans="1:7" ht="14.25" customHeight="1">
      <c r="A466" s="26"/>
      <c r="B466" s="20">
        <v>41274</v>
      </c>
      <c r="C466" s="20">
        <v>40908</v>
      </c>
      <c r="F466" s="7"/>
      <c r="G466" s="7"/>
    </row>
    <row r="467" spans="1:7" ht="15">
      <c r="A467" s="26"/>
      <c r="B467" s="13" t="s">
        <v>15</v>
      </c>
      <c r="C467" s="13" t="s">
        <v>15</v>
      </c>
      <c r="F467" s="52"/>
      <c r="G467" s="52"/>
    </row>
    <row r="468" spans="1:6" ht="15">
      <c r="A468" s="16" t="s">
        <v>136</v>
      </c>
      <c r="B468" s="7">
        <v>884932</v>
      </c>
      <c r="C468" s="7">
        <v>384643</v>
      </c>
      <c r="F468" s="7"/>
    </row>
    <row r="469" spans="1:6" ht="15">
      <c r="A469" s="16" t="s">
        <v>341</v>
      </c>
      <c r="B469" s="7">
        <v>1081610</v>
      </c>
      <c r="C469" s="7">
        <v>553187</v>
      </c>
      <c r="F469" s="7"/>
    </row>
    <row r="470" spans="1:5" ht="15">
      <c r="A470" s="16" t="s">
        <v>162</v>
      </c>
      <c r="B470" s="7">
        <v>235026</v>
      </c>
      <c r="C470" s="7">
        <v>292312</v>
      </c>
      <c r="E470" s="52"/>
    </row>
    <row r="471" spans="1:7" ht="15">
      <c r="A471" s="16" t="s">
        <v>195</v>
      </c>
      <c r="B471" s="7">
        <v>587330</v>
      </c>
      <c r="C471" s="7">
        <v>642190</v>
      </c>
      <c r="E471" s="52"/>
      <c r="F471" s="52"/>
      <c r="G471" s="52"/>
    </row>
    <row r="472" spans="1:7" ht="15">
      <c r="A472" s="16" t="s">
        <v>192</v>
      </c>
      <c r="B472" s="7">
        <v>44011</v>
      </c>
      <c r="C472" s="7">
        <v>43952</v>
      </c>
      <c r="E472" s="52"/>
      <c r="F472" s="7"/>
      <c r="G472" s="7"/>
    </row>
    <row r="473" spans="1:7" ht="15">
      <c r="A473" s="16" t="s">
        <v>193</v>
      </c>
      <c r="B473" s="7">
        <v>90133</v>
      </c>
      <c r="C473" s="7">
        <v>72739</v>
      </c>
      <c r="F473" s="7"/>
      <c r="G473" s="7"/>
    </row>
    <row r="474" spans="1:7" ht="15">
      <c r="A474" s="16" t="s">
        <v>194</v>
      </c>
      <c r="B474" s="7">
        <v>85766</v>
      </c>
      <c r="C474" s="7">
        <v>94086</v>
      </c>
      <c r="F474" s="7"/>
      <c r="G474" s="7"/>
    </row>
    <row r="475" spans="1:7" ht="15">
      <c r="A475" s="16" t="s">
        <v>340</v>
      </c>
      <c r="B475" s="7">
        <v>25</v>
      </c>
      <c r="C475" s="7">
        <v>100</v>
      </c>
      <c r="F475" s="7"/>
      <c r="G475" s="7"/>
    </row>
    <row r="476" spans="1:7" ht="15">
      <c r="A476" s="16" t="s">
        <v>187</v>
      </c>
      <c r="B476" s="7">
        <v>0</v>
      </c>
      <c r="C476" s="7">
        <v>2016</v>
      </c>
      <c r="F476" s="7"/>
      <c r="G476" s="7"/>
    </row>
    <row r="477" spans="1:7" ht="15.75" thickBot="1">
      <c r="A477" s="24" t="s">
        <v>1</v>
      </c>
      <c r="B477" s="11">
        <f>SUM(B468:B476)</f>
        <v>3008833</v>
      </c>
      <c r="C477" s="11">
        <f>SUM(C468:C476)</f>
        <v>2085225</v>
      </c>
      <c r="F477" s="7"/>
      <c r="G477" s="7"/>
    </row>
    <row r="478" spans="1:7" ht="15.75" thickTop="1">
      <c r="A478" s="24"/>
      <c r="B478" s="32"/>
      <c r="C478" s="32"/>
      <c r="F478" s="7"/>
      <c r="G478" s="7"/>
    </row>
    <row r="479" spans="1:7" ht="15.75">
      <c r="A479" s="37" t="s">
        <v>307</v>
      </c>
      <c r="F479" s="52"/>
      <c r="G479" s="52"/>
    </row>
    <row r="480" ht="15.75">
      <c r="A480" s="65"/>
    </row>
    <row r="481" ht="15.75">
      <c r="A481" s="38" t="s">
        <v>158</v>
      </c>
    </row>
    <row r="482" ht="15.75">
      <c r="A482" s="38" t="s">
        <v>159</v>
      </c>
    </row>
    <row r="487" spans="1:4" ht="15.75">
      <c r="A487" s="37" t="s">
        <v>308</v>
      </c>
      <c r="B487" s="65"/>
      <c r="C487" s="65"/>
      <c r="D487" s="65"/>
    </row>
    <row r="488" spans="1:4" ht="15.75">
      <c r="A488" s="65"/>
      <c r="B488" s="65"/>
      <c r="C488" s="65"/>
      <c r="D488" s="65"/>
    </row>
    <row r="489" spans="1:4" ht="15.75">
      <c r="A489" s="38" t="s">
        <v>55</v>
      </c>
      <c r="B489" s="65"/>
      <c r="C489" s="65"/>
      <c r="D489" s="65"/>
    </row>
    <row r="490" spans="1:4" ht="15.75">
      <c r="A490" s="38"/>
      <c r="B490" s="65"/>
      <c r="C490" s="65"/>
      <c r="D490" s="65"/>
    </row>
    <row r="491" spans="1:4" ht="15.75">
      <c r="A491" s="38"/>
      <c r="B491" s="65"/>
      <c r="C491" s="65"/>
      <c r="D491" s="65"/>
    </row>
    <row r="492" spans="1:4" ht="15.75">
      <c r="A492" s="37"/>
      <c r="B492" s="65"/>
      <c r="C492" s="65"/>
      <c r="D492" s="65"/>
    </row>
    <row r="493" spans="1:4" ht="15.75">
      <c r="A493" s="37"/>
      <c r="B493" s="65"/>
      <c r="C493" s="65"/>
      <c r="D493" s="65"/>
    </row>
    <row r="494" spans="1:4" ht="15.75">
      <c r="A494" s="65"/>
      <c r="B494" s="65"/>
      <c r="C494" s="65"/>
      <c r="D494" s="65"/>
    </row>
    <row r="495" spans="1:5" ht="15.75">
      <c r="A495" s="38" t="s">
        <v>32</v>
      </c>
      <c r="B495" s="65"/>
      <c r="C495" s="65"/>
      <c r="D495" s="65"/>
      <c r="E495" s="89" t="s">
        <v>28</v>
      </c>
    </row>
    <row r="496" spans="1:4" ht="15.75">
      <c r="A496" s="38" t="s">
        <v>31</v>
      </c>
      <c r="B496" s="65"/>
      <c r="C496" s="65"/>
      <c r="D496" s="65" t="s">
        <v>347</v>
      </c>
    </row>
    <row r="497" spans="1:5" ht="15.75">
      <c r="A497" s="38"/>
      <c r="B497" s="65"/>
      <c r="C497" s="65"/>
      <c r="D497" s="65"/>
      <c r="E497" s="89"/>
    </row>
    <row r="498" spans="1:4" ht="15.75">
      <c r="A498" s="38"/>
      <c r="B498" s="65"/>
      <c r="C498" s="65"/>
      <c r="D498" s="65"/>
    </row>
    <row r="499" spans="1:4" ht="15.75">
      <c r="A499" s="38" t="s">
        <v>128</v>
      </c>
      <c r="B499" s="65"/>
      <c r="C499" s="65"/>
      <c r="D499" s="65"/>
    </row>
    <row r="500" ht="15.75">
      <c r="A500" s="41" t="s">
        <v>345</v>
      </c>
    </row>
  </sheetData>
  <sheetProtection/>
  <mergeCells count="10">
    <mergeCell ref="A2:I2"/>
    <mergeCell ref="A3:I3"/>
    <mergeCell ref="H196:I196"/>
    <mergeCell ref="B237:B238"/>
    <mergeCell ref="C237:C238"/>
    <mergeCell ref="F237:F238"/>
    <mergeCell ref="C184:D184"/>
    <mergeCell ref="B196:C196"/>
    <mergeCell ref="D196:E196"/>
    <mergeCell ref="F196:G196"/>
  </mergeCells>
  <printOptions/>
  <pageMargins left="0.5118110236220472" right="0.1968503937007874" top="0.4724409448818898" bottom="0.5118110236220472" header="0.5118110236220472" footer="0.5118110236220472"/>
  <pageSetup horizontalDpi="600" verticalDpi="600" orientation="portrait" paperSize="9" scale="6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Zlaten Lev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Iva</cp:lastModifiedBy>
  <cp:lastPrinted>2013-01-30T11:39:03Z</cp:lastPrinted>
  <dcterms:created xsi:type="dcterms:W3CDTF">2003-07-31T12:01:36Z</dcterms:created>
  <dcterms:modified xsi:type="dcterms:W3CDTF">2013-01-30T18:53:57Z</dcterms:modified>
  <cp:category/>
  <cp:version/>
  <cp:contentType/>
  <cp:contentStatus/>
</cp:coreProperties>
</file>