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51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<sst xmlns="http://schemas.openxmlformats.org/spreadsheetml/2006/main" count="1053" uniqueCount="870">
  <si>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</si>
  <si>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</si>
  <si>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</si>
  <si>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</si>
  <si>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</si>
  <si>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</si>
  <si>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</si>
  <si>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</si>
  <si>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</si>
  <si>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</si>
  <si>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</si>
  <si>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</si>
  <si>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</si>
  <si>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</si>
  <si>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</si>
  <si>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</si>
  <si>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</si>
  <si>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</si>
  <si>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</si>
  <si>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</si>
  <si>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</si>
  <si>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</si>
  <si>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</si>
  <si>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</si>
  <si>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</si>
  <si>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</si>
  <si>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</si>
  <si>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</si>
  <si>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</si>
  <si>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</si>
  <si>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</si>
  <si>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</si>
  <si>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</si>
  <si>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</si>
  <si>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</si>
  <si>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</si>
  <si>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</si>
  <si>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</si>
  <si>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</si>
  <si>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</si>
  <si>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</si>
  <si>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</si>
  <si>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</si>
  <si>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</si>
  <si>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</si>
  <si>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</si>
  <si>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</si>
  <si>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</si>
  <si>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</si>
  <si>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</si>
  <si>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</si>
  <si>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</si>
  <si>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</si>
  <si>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</si>
  <si>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</si>
  <si>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</si>
  <si>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</si>
  <si>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</si>
  <si>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</si>
  <si>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</si>
  <si>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</si>
  <si>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</si>
  <si>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</si>
  <si>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</si>
  <si>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</si>
  <si>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</si>
  <si>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</si>
  <si>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</si>
  <si>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</si>
  <si>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</si>
  <si>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</si>
  <si>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</si>
  <si>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</si>
  <si>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</si>
  <si>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</si>
  <si>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</si>
  <si>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</si>
  <si>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</si>
  <si>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</si>
  <si>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</si>
  <si>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</si>
  <si>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</si>
  <si>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</si>
  <si>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</si>
  <si>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</si>
  <si>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</si>
  <si>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</si>
  <si>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</si>
  <si>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</si>
  <si>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</si>
  <si>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</si>
  <si>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</si>
  <si>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</si>
  <si>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</si>
  <si>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</si>
  <si>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</si>
  <si>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</si>
  <si>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</si>
  <si>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</si>
  <si>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</si>
  <si>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</si>
  <si>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</si>
  <si>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</si>
  <si>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</si>
  <si>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</si>
  <si>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</si>
  <si>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</si>
  <si>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</si>
  <si>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</si>
  <si>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</si>
  <si>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</si>
  <si>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</si>
  <si>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</si>
  <si>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</si>
  <si>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</si>
  <si>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</si>
  <si>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</si>
  <si>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</si>
  <si>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</si>
  <si>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</si>
  <si>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</si>
  <si>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</si>
  <si>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</si>
  <si>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</si>
  <si>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</si>
  <si>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</si>
  <si>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</si>
  <si>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</si>
  <si>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</si>
  <si>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</si>
  <si>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</si>
  <si>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</si>
  <si>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</si>
  <si>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</si>
  <si>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</si>
  <si>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</si>
  <si>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</si>
  <si>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</si>
  <si>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</si>
  <si>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</si>
  <si>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</si>
  <si>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</si>
  <si>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</si>
  <si>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</si>
  <si>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</si>
  <si>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</si>
  <si>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</si>
  <si>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</si>
  <si>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</si>
  <si>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</si>
  <si>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</si>
  <si>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</si>
  <si>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</si>
  <si>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</si>
  <si>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</si>
  <si>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</si>
  <si>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</si>
  <si>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</si>
  <si>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</si>
  <si>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</si>
  <si>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</si>
  <si>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</si>
  <si>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</si>
  <si>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</si>
  <si>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</si>
  <si>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</si>
  <si>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</si>
  <si>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</si>
  <si>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</si>
  <si>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</si>
  <si>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</si>
  <si>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</si>
  <si>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</si>
  <si>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</si>
  <si>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</si>
  <si>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</si>
  <si>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</si>
  <si>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</si>
  <si>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</si>
  <si>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</si>
  <si>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</si>
  <si>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</si>
  <si>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</si>
  <si>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</si>
  <si>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</si>
  <si>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</si>
  <si>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</si>
  <si>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</si>
  <si>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</si>
  <si>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</si>
  <si>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</si>
  <si>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</si>
  <si>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</si>
  <si>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</si>
  <si>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</si>
  <si>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</si>
  <si>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</si>
  <si>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</si>
  <si>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</si>
  <si>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</si>
  <si>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</si>
  <si>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</si>
  <si>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</si>
  <si>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</si>
  <si>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</si>
  <si>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</si>
  <si>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</si>
  <si>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</si>
  <si>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</si>
  <si>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</si>
  <si>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</si>
  <si>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</si>
  <si>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</si>
  <si>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</si>
  <si>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</si>
  <si>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</si>
  <si>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</si>
  <si>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</si>
  <si>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</si>
  <si>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</si>
  <si>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</si>
  <si>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</si>
  <si>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</si>
  <si>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</si>
  <si>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</si>
  <si>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</si>
  <si>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</si>
  <si>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</si>
  <si>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</si>
  <si>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</si>
  <si>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</si>
  <si>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</si>
  <si>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</si>
  <si>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</si>
  <si>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</si>
  <si>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</si>
  <si>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</si>
  <si>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</si>
  <si>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</si>
  <si>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</si>
  <si>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</si>
  <si>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</si>
  <si>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</si>
  <si>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</si>
  <si>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</si>
  <si>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</si>
  <si>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</si>
  <si>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</si>
  <si>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</si>
  <si>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</si>
  <si>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</si>
  <si>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</si>
  <si>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</si>
  <si>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</si>
  <si>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</si>
  <si>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</si>
  <si>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</si>
  <si>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</si>
  <si>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</si>
  <si>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</si>
  <si>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</si>
  <si>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</si>
  <si>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</si>
  <si>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</si>
  <si>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</si>
  <si>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</si>
  <si>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</si>
  <si>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</si>
  <si>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</si>
  <si>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</si>
  <si>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</si>
  <si>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</si>
  <si>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</si>
  <si>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</si>
  <si>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</si>
  <si>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</si>
  <si>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</si>
  <si>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</si>
  <si>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</si>
  <si>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</si>
  <si>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</si>
  <si>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</si>
  <si>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</si>
  <si>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</si>
  <si>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</si>
  <si>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</si>
  <si>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</si>
  <si>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</si>
  <si>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</si>
  <si>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</si>
  <si>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</si>
  <si>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</si>
  <si>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</si>
  <si>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</si>
  <si>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</si>
  <si>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</si>
  <si>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</si>
  <si>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</si>
  <si>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</si>
  <si>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</si>
  <si>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</si>
  <si>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</si>
  <si>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</si>
  <si>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</si>
  <si>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</si>
  <si>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</si>
  <si>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</si>
  <si>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</si>
  <si>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</si>
  <si>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</si>
  <si>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</si>
  <si>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</si>
  <si>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</si>
  <si>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</si>
  <si>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</si>
  <si>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</si>
  <si>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</si>
  <si>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</si>
  <si>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</si>
  <si>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</si>
  <si>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</si>
  <si>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</si>
  <si>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</si>
  <si>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</si>
  <si>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</si>
  <si>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</si>
  <si>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</si>
  <si>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</si>
  <si>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</si>
  <si>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</si>
  <si>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</si>
  <si>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</si>
  <si>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</si>
  <si>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</si>
  <si>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</si>
  <si>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</si>
  <si>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</si>
  <si>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</si>
  <si>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</si>
  <si>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</si>
  <si>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</si>
  <si>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</si>
  <si>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</si>
  <si>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</si>
  <si>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</si>
  <si>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</si>
  <si>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</si>
  <si>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</si>
  <si>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</si>
  <si>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</si>
  <si>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</si>
  <si>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</si>
  <si>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</si>
  <si>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</si>
  <si>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</si>
  <si>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</si>
  <si>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</si>
  <si>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</si>
  <si>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</si>
  <si>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</si>
  <si>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</si>
  <si>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</si>
  <si>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</si>
  <si>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</si>
  <si>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</si>
  <si>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</si>
  <si>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</si>
  <si>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</si>
  <si>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</si>
  <si>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</si>
  <si>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</si>
  <si>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</si>
  <si>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</si>
  <si>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</si>
  <si>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</si>
  <si>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</si>
  <si>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</si>
  <si>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</si>
  <si>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</si>
  <si>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</si>
  <si>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</si>
  <si>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</si>
  <si>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</si>
  <si>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</si>
  <si>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</si>
  <si>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</si>
  <si>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</si>
  <si>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</si>
  <si>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</si>
  <si>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</si>
  <si>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</si>
  <si>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</si>
  <si>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</si>
  <si>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</si>
  <si>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</si>
  <si>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</si>
  <si>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</si>
  <si>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</si>
  <si>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</si>
  <si>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</si>
  <si>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</si>
  <si>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</si>
  <si>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</si>
  <si>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</si>
  <si>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</si>
  <si>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</si>
  <si>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</si>
  <si>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</si>
  <si>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</si>
  <si>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</si>
  <si>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</si>
  <si>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</si>
  <si>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</si>
  <si>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</si>
  <si>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</si>
  <si>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</si>
  <si>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</si>
  <si>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</si>
  <si>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</si>
  <si>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</si>
  <si>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</si>
  <si>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</si>
  <si>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</si>
  <si>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</si>
  <si>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</si>
  <si>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</si>
  <si>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</si>
  <si>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</si>
  <si>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</si>
  <si>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</si>
  <si>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</si>
  <si>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</si>
  <si>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</si>
  <si>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</si>
  <si>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</si>
  <si>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</si>
  <si>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</si>
  <si>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</si>
  <si>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</si>
  <si>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</si>
  <si>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</si>
  <si>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</si>
  <si>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</si>
  <si>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</si>
  <si>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</si>
  <si>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</si>
  <si>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</si>
  <si>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</si>
  <si>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</si>
  <si>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</si>
  <si>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</si>
  <si>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</si>
  <si>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</si>
  <si>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</si>
  <si>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</si>
  <si>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</si>
  <si>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</si>
  <si>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</si>
  <si>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</si>
  <si>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</si>
  <si>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</si>
  <si>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</si>
  <si>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</si>
  <si>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</si>
  <si>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</si>
  <si>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</si>
  <si>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</si>
  <si>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</si>
  <si>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</si>
  <si>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</si>
  <si>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</si>
  <si>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</si>
  <si>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</si>
  <si>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</si>
  <si>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</si>
  <si>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</si>
  <si>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</si>
  <si>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</si>
  <si>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</si>
  <si>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</si>
  <si>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</si>
  <si>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</si>
  <si>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</si>
  <si>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</si>
  <si>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</si>
  <si>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</si>
  <si>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</si>
  <si>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</si>
  <si>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</si>
  <si>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</si>
  <si>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</si>
  <si>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</si>
  <si>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</si>
  <si>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</si>
  <si>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</si>
  <si>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</si>
  <si>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</si>
  <si>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</si>
  <si>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</si>
  <si>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</si>
  <si>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</si>
  <si>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</si>
  <si>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</si>
  <si>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</si>
  <si>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</si>
  <si>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</si>
  <si>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</si>
  <si>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</si>
  <si>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</si>
  <si>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</si>
  <si>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</si>
  <si>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</si>
  <si>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</si>
  <si>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</si>
  <si>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</si>
  <si>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</si>
  <si>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</si>
  <si>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</si>
  <si>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</si>
  <si>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</si>
  <si>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</si>
  <si>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</si>
  <si>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</si>
  <si>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</si>
  <si>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</si>
  <si>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</si>
  <si>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</si>
  <si>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</si>
  <si>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</si>
  <si>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</si>
  <si>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</si>
  <si>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</si>
  <si>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</si>
  <si>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</si>
  <si>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</si>
  <si>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</si>
  <si>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</si>
  <si>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</si>
  <si>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</si>
  <si>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</si>
  <si>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</si>
  <si>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</si>
  <si>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</si>
  <si>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</si>
  <si>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</si>
  <si>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</si>
  <si>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</si>
  <si>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</si>
  <si>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</si>
  <si>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</si>
  <si>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</si>
  <si>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</si>
  <si>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</si>
  <si>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</si>
  <si>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</si>
  <si>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</si>
  <si>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</si>
  <si>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</si>
  <si>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</si>
  <si>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</si>
  <si>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</si>
  <si>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</si>
  <si>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</si>
  <si>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</si>
  <si>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</si>
  <si>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</si>
  <si>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</si>
  <si>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</si>
  <si>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</si>
  <si>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</si>
  <si>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</si>
  <si>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</si>
  <si>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</si>
  <si>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</si>
  <si>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</si>
  <si>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</si>
  <si>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</si>
  <si>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</si>
  <si>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</si>
  <si>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</si>
  <si>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</si>
  <si>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</si>
  <si>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</si>
  <si>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</si>
  <si>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</si>
  <si>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</si>
  <si>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</si>
  <si>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</si>
  <si>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</si>
  <si>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</si>
  <si>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</si>
  <si>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</si>
  <si>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</si>
  <si>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</si>
  <si>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</si>
  <si>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</si>
  <si>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</si>
  <si>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</si>
  <si>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</si>
  <si>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</si>
  <si>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</si>
  <si>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</si>
  <si>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</si>
  <si>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</si>
  <si>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</si>
  <si>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</si>
  <si>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</si>
  <si>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</si>
  <si>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</si>
  <si>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</si>
  <si>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</si>
  <si>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</si>
  <si>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</si>
  <si>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</si>
  <si>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</si>
  <si>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</si>
  <si>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</si>
  <si>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</si>
  <si>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</si>
  <si>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</si>
  <si>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</si>
  <si>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</si>
  <si>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</si>
  <si>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</si>
  <si>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</si>
  <si>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</si>
  <si>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</si>
  <si>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</si>
  <si>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</si>
  <si>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</si>
  <si>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</si>
  <si>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</si>
  <si>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</si>
  <si>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</si>
  <si>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</si>
  <si>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</si>
  <si>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</si>
  <si>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</si>
  <si>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</si>
  <si>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</si>
  <si>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</si>
  <si>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</si>
  <si>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</si>
  <si>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</si>
  <si>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</si>
  <si>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</si>
  <si>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</si>
  <si>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</si>
  <si>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</si>
  <si>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</si>
  <si>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</si>
  <si>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</si>
  <si>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</si>
  <si>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</si>
  <si>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</si>
  <si>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</si>
  <si>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</si>
  <si>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</si>
  <si>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</si>
  <si>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</si>
  <si>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</si>
  <si>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</si>
  <si>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</si>
  <si>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</si>
  <si>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</si>
  <si>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</si>
  <si>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</si>
  <si>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</si>
  <si>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</si>
  <si>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</si>
  <si>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</si>
  <si>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</si>
  <si>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</si>
  <si>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</si>
  <si>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</si>
  <si>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</si>
  <si>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</si>
  <si>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</si>
  <si>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</si>
  <si>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</si>
  <si>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</si>
  <si>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</si>
  <si>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</si>
  <si>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</si>
  <si>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</si>
  <si>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</si>
  <si>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</si>
  <si>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</si>
  <si>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</si>
  <si>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</si>
  <si>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</si>
  <si>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</si>
  <si>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</si>
  <si>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</si>
  <si>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</si>
  <si>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</si>
  <si>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</si>
  <si>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</si>
  <si>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</si>
  <si>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</si>
  <si>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</si>
  <si>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</si>
  <si>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</si>
  <si>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</si>
  <si>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</si>
  <si>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</si>
  <si>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</si>
  <si>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</si>
  <si>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</si>
  <si>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</si>
  <si>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</si>
  <si>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</si>
  <si>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</si>
  <si>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</si>
  <si>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</si>
  <si>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</si>
  <si>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</si>
  <si>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</si>
  <si>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</si>
  <si>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</si>
  <si>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</si>
  <si>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</si>
  <si>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</si>
  <si>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</si>
  <si>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</si>
  <si>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</si>
  <si>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</si>
  <si>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</si>
  <si>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</si>
  <si>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</si>
  <si>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</si>
  <si>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</si>
  <si>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</si>
  <si>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</si>
  <si>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</si>
  <si>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</si>
  <si>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</si>
  <si>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</si>
  <si>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</si>
  <si>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</si>
  <si>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</si>
  <si>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</si>
  <si>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</si>
  <si>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</si>
  <si>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</si>
  <si>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</si>
  <si>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</si>
  <si>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</si>
  <si>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</si>
  <si>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</si>
  <si>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</si>
  <si>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</si>
  <si>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</si>
  <si>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</si>
  <si>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</si>
  <si>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</si>
  <si>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</si>
  <si>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</si>
  <si>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</si>
  <si>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</si>
  <si>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</si>
  <si>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</si>
  <si>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</si>
  <si>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</si>
  <si>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</si>
  <si>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</si>
  <si>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</si>
  <si>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</si>
  <si>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</si>
  <si>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</si>
  <si>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</si>
  <si>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</si>
  <si>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</si>
  <si>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</si>
  <si>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</si>
  <si>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</si>
  <si>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</si>
  <si>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</si>
  <si>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</si>
  <si>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</si>
  <si>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</si>
  <si>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</si>
  <si>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</si>
  <si>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</si>
  <si>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</si>
  <si>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</si>
  <si>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</si>
  <si>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</si>
  <si>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</si>
  <si>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</si>
  <si>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</si>
  <si>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</si>
  <si>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</si>
  <si>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</si>
  <si>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</si>
  <si>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</si>
  <si>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</si>
  <si>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</si>
  <si>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</si>
  <si>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</si>
  <si>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</si>
  <si>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</si>
  <si>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</si>
  <si>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</si>
  <si>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</si>
  <si>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</si>
  <si>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</si>
  <si>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</si>
  <si>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</si>
  <si>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</si>
  <si>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</si>
  <si>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</si>
  <si>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</si>
  <si>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</si>
  <si>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</si>
  <si>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</si>
  <si>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</si>
  <si>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</si>
  <si>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</si>
  <si>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</si>
  <si>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</si>
  <si>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</si>
  <si>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</si>
  <si>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</si>
  <si>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</si>
  <si>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</si>
  <si>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</si>
  <si>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</si>
  <si>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</si>
  <si>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</si>
  <si>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</si>
  <si>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</si>
  <si>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</si>
  <si>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</si>
  <si>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</si>
  <si>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</si>
  <si>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</si>
  <si>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</si>
  <si>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</si>
  <si>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</si>
  <si>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</si>
  <si>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</si>
  <si>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</si>
  <si>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</si>
  <si>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</si>
  <si>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</si>
  <si>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</si>
  <si>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</si>
  <si>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</si>
  <si>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</si>
  <si>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</si>
  <si>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</si>
  <si>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</si>
  <si>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</si>
  <si>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</si>
  <si>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</si>
  <si>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</si>
  <si>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</si>
  <si>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</si>
  <si>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</si>
  <si>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Валентин Карабашев</t>
  </si>
  <si>
    <t>Мария Николова</t>
  </si>
  <si>
    <t xml:space="preserve">                   Валентин Карабашев</t>
  </si>
  <si>
    <t xml:space="preserve">                   Мария Николова</t>
  </si>
  <si>
    <t>БУЛЛЕНД ИНВЕСТМЪНТС АДСИЦ</t>
  </si>
  <si>
    <t xml:space="preserve">Вид на отчета:неконсолидиран: </t>
  </si>
  <si>
    <t>01.01.2009г.-31.12.2009г.</t>
  </si>
  <si>
    <t xml:space="preserve">Дата на съставяне: 25.01.2010г.                                    </t>
  </si>
  <si>
    <t>25.01.2010г.</t>
  </si>
  <si>
    <t>Дата на съставяне: 25.01.2010г.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</si>
</sst>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58">
      <selection activeCell="D86" sqref="D8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58" t="s">
        <v>864</v>
      </c>
      <c r="F3" s="216" t="s">
        <v>2</v>
      </c>
      <c r="G3" s="171"/>
      <c r="H3" s="457">
        <v>131471738</v>
      </c>
    </row>
    <row r="4" spans="1:8" ht="15">
      <c r="A4" s="575" t="s">
        <v>865</v>
      </c>
      <c r="B4" s="579"/>
      <c r="C4" s="579"/>
      <c r="D4" s="579"/>
      <c r="E4" s="500"/>
      <c r="F4" s="577" t="s">
        <v>3</v>
      </c>
      <c r="G4" s="578"/>
      <c r="H4" s="457" t="s">
        <v>158</v>
      </c>
    </row>
    <row r="5" spans="1:8" ht="15">
      <c r="A5" s="575" t="s">
        <v>4</v>
      </c>
      <c r="B5" s="576"/>
      <c r="C5" s="576"/>
      <c r="D5" s="576"/>
      <c r="E5" s="501" t="s">
        <v>866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13018</v>
      </c>
      <c r="H11" s="151">
        <v>13018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13018</v>
      </c>
      <c r="H12" s="152">
        <v>13018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>
        <v>4175</v>
      </c>
      <c r="D17" s="150">
        <v>1487</v>
      </c>
      <c r="E17" s="242" t="s">
        <v>45</v>
      </c>
      <c r="F17" s="244" t="s">
        <v>46</v>
      </c>
      <c r="G17" s="153">
        <f>G11+G14+G15+G16</f>
        <v>13018</v>
      </c>
      <c r="H17" s="153">
        <f>H11+H14+H15+H16</f>
        <v>13018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4175</v>
      </c>
      <c r="D19" s="154">
        <f>SUM(D11:D18)</f>
        <v>1487</v>
      </c>
      <c r="E19" s="236" t="s">
        <v>52</v>
      </c>
      <c r="F19" s="241" t="s">
        <v>53</v>
      </c>
      <c r="G19" s="151">
        <v>2111</v>
      </c>
      <c r="H19" s="151">
        <v>2111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10309</v>
      </c>
      <c r="D20" s="150">
        <v>10299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>
        <v>2</v>
      </c>
      <c r="D24" s="150">
        <v>4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2111</v>
      </c>
      <c r="H25" s="153">
        <f>H19+H20+H21</f>
        <v>2111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2</v>
      </c>
      <c r="D27" s="154">
        <f>SUM(D23:D26)</f>
        <v>4</v>
      </c>
      <c r="E27" s="252" t="s">
        <v>82</v>
      </c>
      <c r="F27" s="241" t="s">
        <v>83</v>
      </c>
      <c r="G27" s="153">
        <f>SUM(G28:G30)</f>
        <v>1868</v>
      </c>
      <c r="H27" s="153">
        <f>SUM(H28:H30)</f>
        <v>1178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1868</v>
      </c>
      <c r="H28" s="151">
        <v>1178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/>
      <c r="H29" s="315"/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362</v>
      </c>
      <c r="H31" s="151">
        <v>850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2230</v>
      </c>
      <c r="H33" s="153">
        <f>H27+H31+H32</f>
        <v>2028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847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17359</v>
      </c>
      <c r="H36" s="153">
        <f>H25+H17+H33</f>
        <v>17157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>
        <v>1053</v>
      </c>
      <c r="D49" s="150">
        <v>560</v>
      </c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1053</v>
      </c>
      <c r="D51" s="154">
        <f>SUM(D47:D50)</f>
        <v>560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15539</v>
      </c>
      <c r="D55" s="154">
        <f>D19+D20+D21+D27+D32+D45+D51+D53+D54</f>
        <v>12350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174</v>
      </c>
      <c r="H61" s="153">
        <f>SUM(H62:H68)</f>
        <v>108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174</v>
      </c>
      <c r="H64" s="151">
        <v>108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/>
      <c r="H66" s="151"/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/>
      <c r="H67" s="151"/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/>
      <c r="H68" s="151"/>
    </row>
    <row r="69" spans="1:8" ht="15">
      <c r="A69" s="234" t="s">
        <v>214</v>
      </c>
      <c r="B69" s="240" t="s">
        <v>215</v>
      </c>
      <c r="C69" s="150"/>
      <c r="D69" s="150">
        <v>9</v>
      </c>
      <c r="E69" s="250" t="s">
        <v>77</v>
      </c>
      <c r="F69" s="241" t="s">
        <v>216</v>
      </c>
      <c r="G69" s="151">
        <v>6</v>
      </c>
      <c r="H69" s="151">
        <v>4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180</v>
      </c>
      <c r="H71" s="160">
        <f>H59+H60+H61+H69+H70</f>
        <v>112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279</v>
      </c>
      <c r="D72" s="150">
        <v>296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139</v>
      </c>
      <c r="D74" s="150">
        <v>55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418</v>
      </c>
      <c r="D75" s="154">
        <f>SUM(D67:D74)</f>
        <v>360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180</v>
      </c>
      <c r="H79" s="161">
        <f>H71+H74+H75+H76</f>
        <v>112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>
        <v>1127</v>
      </c>
      <c r="D82" s="150">
        <v>1984</v>
      </c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1127</v>
      </c>
      <c r="D84" s="154">
        <f>D83+D82+D78</f>
        <v>1984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4</v>
      </c>
      <c r="D87" s="150">
        <v>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70</v>
      </c>
      <c r="D88" s="150">
        <v>48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381</v>
      </c>
      <c r="D89" s="150">
        <v>2523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455</v>
      </c>
      <c r="D91" s="154">
        <f>SUM(D87:D90)</f>
        <v>2575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2000</v>
      </c>
      <c r="D93" s="154">
        <f>D64+D75+D84+D91+D92</f>
        <v>4919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17539</v>
      </c>
      <c r="D94" s="163">
        <f>D93+D55</f>
        <v>17269</v>
      </c>
      <c r="E94" s="447" t="s">
        <v>269</v>
      </c>
      <c r="F94" s="288" t="s">
        <v>270</v>
      </c>
      <c r="G94" s="164">
        <f>G36+G39+G55+G79</f>
        <v>17539</v>
      </c>
      <c r="H94" s="164">
        <f>H36+H39+H55+H79</f>
        <v>17269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848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869</v>
      </c>
      <c r="B98" s="430"/>
      <c r="C98" s="574" t="s">
        <v>272</v>
      </c>
      <c r="D98" s="574"/>
      <c r="E98" s="574"/>
      <c r="F98" s="169"/>
      <c r="G98" s="170"/>
      <c r="H98" s="171"/>
      <c r="M98" s="156"/>
    </row>
    <row r="99" spans="3:8" ht="15">
      <c r="C99" s="44"/>
      <c r="D99" s="1"/>
      <c r="E99" s="44" t="s">
        <v>861</v>
      </c>
      <c r="F99" s="169"/>
      <c r="G99" s="170"/>
      <c r="H99" s="171"/>
    </row>
    <row r="100" spans="1:5" ht="15" customHeight="1">
      <c r="A100" s="172"/>
      <c r="B100" s="172"/>
      <c r="C100" s="574"/>
      <c r="D100" s="574"/>
      <c r="E100" s="574"/>
    </row>
    <row r="101" ht="14.25">
      <c r="E101" s="44"/>
    </row>
    <row r="102" ht="12.75">
      <c r="E102" s="175"/>
    </row>
    <row r="104" spans="3:13" ht="14.25">
      <c r="C104" s="574" t="s">
        <v>853</v>
      </c>
      <c r="D104" s="574"/>
      <c r="E104" s="574"/>
      <c r="M104" s="156"/>
    </row>
    <row r="105" ht="14.25">
      <c r="E105" s="44" t="s">
        <v>860</v>
      </c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C104:E104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A52" sqref="A52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273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3" t="str">
        <f>'справка №1-БАЛАНС'!E3</f>
        <v>БУЛЛЕНД ИНВЕСТМЪНТС АДСИЦ</v>
      </c>
      <c r="C2" s="583"/>
      <c r="D2" s="583"/>
      <c r="E2" s="583"/>
      <c r="F2" s="585" t="s">
        <v>2</v>
      </c>
      <c r="G2" s="585"/>
      <c r="H2" s="522">
        <f>'справка №1-БАЛАНС'!H3</f>
        <v>131471738</v>
      </c>
    </row>
    <row r="3" spans="1:8" ht="15">
      <c r="A3" s="463" t="s">
        <v>274</v>
      </c>
      <c r="B3" s="583">
        <f>'справка №1-БАЛАНС'!E4</f>
        <v>0</v>
      </c>
      <c r="C3" s="583"/>
      <c r="D3" s="583"/>
      <c r="E3" s="583"/>
      <c r="F3" s="542" t="s">
        <v>3</v>
      </c>
      <c r="G3" s="523"/>
      <c r="H3" s="523" t="str">
        <f>'справка №1-БАЛАНС'!H4</f>
        <v> </v>
      </c>
    </row>
    <row r="4" spans="1:8" ht="17.25" customHeight="1">
      <c r="A4" s="463" t="s">
        <v>4</v>
      </c>
      <c r="B4" s="584" t="str">
        <f>'справка №1-БАЛАНС'!E5</f>
        <v>01.01.2009г.-31.12.2009г.</v>
      </c>
      <c r="C4" s="584"/>
      <c r="D4" s="584"/>
      <c r="E4" s="313"/>
      <c r="F4" s="462"/>
      <c r="G4" s="540"/>
      <c r="H4" s="543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5"/>
      <c r="D9" s="45"/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5">
        <v>310</v>
      </c>
      <c r="D10" s="45">
        <v>402</v>
      </c>
      <c r="E10" s="297" t="s">
        <v>288</v>
      </c>
      <c r="F10" s="545" t="s">
        <v>289</v>
      </c>
      <c r="G10" s="546"/>
      <c r="H10" s="546"/>
    </row>
    <row r="11" spans="1:8" ht="12">
      <c r="A11" s="297" t="s">
        <v>290</v>
      </c>
      <c r="B11" s="298" t="s">
        <v>291</v>
      </c>
      <c r="C11" s="45">
        <v>3</v>
      </c>
      <c r="D11" s="45">
        <v>3</v>
      </c>
      <c r="E11" s="299" t="s">
        <v>292</v>
      </c>
      <c r="F11" s="545" t="s">
        <v>293</v>
      </c>
      <c r="G11" s="546">
        <v>4</v>
      </c>
      <c r="H11" s="546">
        <v>3</v>
      </c>
    </row>
    <row r="12" spans="1:8" ht="12">
      <c r="A12" s="297" t="s">
        <v>294</v>
      </c>
      <c r="B12" s="298" t="s">
        <v>295</v>
      </c>
      <c r="C12" s="45">
        <v>47</v>
      </c>
      <c r="D12" s="45">
        <v>46</v>
      </c>
      <c r="E12" s="299" t="s">
        <v>77</v>
      </c>
      <c r="F12" s="545" t="s">
        <v>296</v>
      </c>
      <c r="G12" s="546"/>
      <c r="H12" s="546"/>
    </row>
    <row r="13" spans="1:18" ht="12">
      <c r="A13" s="297" t="s">
        <v>297</v>
      </c>
      <c r="B13" s="298" t="s">
        <v>298</v>
      </c>
      <c r="C13" s="45">
        <v>8</v>
      </c>
      <c r="D13" s="45">
        <v>9</v>
      </c>
      <c r="E13" s="300" t="s">
        <v>50</v>
      </c>
      <c r="F13" s="547" t="s">
        <v>299</v>
      </c>
      <c r="G13" s="544">
        <f>SUM(G9:G12)</f>
        <v>4</v>
      </c>
      <c r="H13" s="544">
        <f>SUM(H9:H12)</f>
        <v>3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300</v>
      </c>
      <c r="B14" s="298" t="s">
        <v>301</v>
      </c>
      <c r="C14" s="45"/>
      <c r="D14" s="45"/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0" t="s">
        <v>305</v>
      </c>
      <c r="G15" s="546"/>
      <c r="H15" s="546"/>
    </row>
    <row r="16" spans="1:8" ht="12">
      <c r="A16" s="297" t="s">
        <v>306</v>
      </c>
      <c r="B16" s="298" t="s">
        <v>307</v>
      </c>
      <c r="C16" s="46">
        <v>60</v>
      </c>
      <c r="D16" s="46">
        <v>87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49"/>
      <c r="H18" s="549"/>
    </row>
    <row r="19" spans="1:15" ht="12">
      <c r="A19" s="300" t="s">
        <v>50</v>
      </c>
      <c r="B19" s="302" t="s">
        <v>315</v>
      </c>
      <c r="C19" s="48">
        <f>SUM(C9:C15)+C16</f>
        <v>428</v>
      </c>
      <c r="D19" s="48">
        <f>SUM(D9:D15)+D16</f>
        <v>547</v>
      </c>
      <c r="E19" s="303" t="s">
        <v>316</v>
      </c>
      <c r="F19" s="548" t="s">
        <v>317</v>
      </c>
      <c r="G19" s="546">
        <v>264</v>
      </c>
      <c r="H19" s="546">
        <v>392</v>
      </c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>
        <v>451</v>
      </c>
      <c r="H21" s="546">
        <v>766</v>
      </c>
    </row>
    <row r="22" spans="1:8" ht="24">
      <c r="A22" s="303" t="s">
        <v>323</v>
      </c>
      <c r="B22" s="304" t="s">
        <v>324</v>
      </c>
      <c r="C22" s="45"/>
      <c r="D22" s="45"/>
      <c r="E22" s="303" t="s">
        <v>325</v>
      </c>
      <c r="F22" s="548" t="s">
        <v>326</v>
      </c>
      <c r="G22" s="546"/>
      <c r="H22" s="546"/>
    </row>
    <row r="23" spans="1:8" ht="24">
      <c r="A23" s="297" t="s">
        <v>327</v>
      </c>
      <c r="B23" s="304" t="s">
        <v>328</v>
      </c>
      <c r="C23" s="45">
        <v>420</v>
      </c>
      <c r="D23" s="45">
        <v>23</v>
      </c>
      <c r="E23" s="297" t="s">
        <v>329</v>
      </c>
      <c r="F23" s="548" t="s">
        <v>330</v>
      </c>
      <c r="G23" s="546">
        <v>494</v>
      </c>
      <c r="H23" s="546">
        <v>260</v>
      </c>
    </row>
    <row r="24" spans="1:18" ht="12">
      <c r="A24" s="297" t="s">
        <v>331</v>
      </c>
      <c r="B24" s="304" t="s">
        <v>332</v>
      </c>
      <c r="C24" s="45">
        <v>1</v>
      </c>
      <c r="D24" s="45"/>
      <c r="E24" s="300" t="s">
        <v>102</v>
      </c>
      <c r="F24" s="550" t="s">
        <v>333</v>
      </c>
      <c r="G24" s="544">
        <f>SUM(G19:G23)</f>
        <v>1209</v>
      </c>
      <c r="H24" s="544">
        <f>SUM(H19:H23)</f>
        <v>1418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77</v>
      </c>
      <c r="B25" s="304" t="s">
        <v>334</v>
      </c>
      <c r="C25" s="45">
        <v>2</v>
      </c>
      <c r="D25" s="45">
        <v>1</v>
      </c>
      <c r="E25" s="301"/>
      <c r="F25" s="303"/>
      <c r="G25" s="549"/>
      <c r="H25" s="549"/>
    </row>
    <row r="26" spans="1:14" ht="12">
      <c r="A26" s="300" t="s">
        <v>75</v>
      </c>
      <c r="B26" s="305" t="s">
        <v>335</v>
      </c>
      <c r="C26" s="48">
        <f>SUM(C22:C25)</f>
        <v>423</v>
      </c>
      <c r="D26" s="48">
        <f>SUM(D22:D25)</f>
        <v>24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6" t="s">
        <v>336</v>
      </c>
      <c r="B28" s="292" t="s">
        <v>337</v>
      </c>
      <c r="C28" s="49">
        <f>C26+C19</f>
        <v>851</v>
      </c>
      <c r="D28" s="49">
        <f>D26+D19</f>
        <v>571</v>
      </c>
      <c r="E28" s="126" t="s">
        <v>338</v>
      </c>
      <c r="F28" s="550" t="s">
        <v>339</v>
      </c>
      <c r="G28" s="544">
        <f>G13+G15+G24</f>
        <v>1213</v>
      </c>
      <c r="H28" s="544">
        <f>H13+H15+H24</f>
        <v>1421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49">
        <f>IF((G28-C28)&gt;0,G28-C28,0)</f>
        <v>362</v>
      </c>
      <c r="D30" s="49">
        <f>IF((H28-D28)&gt;0,H28-D28,0)</f>
        <v>850</v>
      </c>
      <c r="E30" s="126" t="s">
        <v>342</v>
      </c>
      <c r="F30" s="550" t="s">
        <v>343</v>
      </c>
      <c r="G30" s="52">
        <f>IF((C28-G28)&gt;0,C28-G28,0)</f>
        <v>0</v>
      </c>
      <c r="H30" s="52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849</v>
      </c>
      <c r="B31" s="305" t="s">
        <v>344</v>
      </c>
      <c r="C31" s="45"/>
      <c r="D31" s="45"/>
      <c r="E31" s="295" t="s">
        <v>852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8">
        <f>C28+C31+C32</f>
        <v>851</v>
      </c>
      <c r="D33" s="48">
        <f>D28+D31+D32</f>
        <v>571</v>
      </c>
      <c r="E33" s="126" t="s">
        <v>352</v>
      </c>
      <c r="F33" s="550" t="s">
        <v>353</v>
      </c>
      <c r="G33" s="52">
        <f>G32+G31+G28</f>
        <v>1213</v>
      </c>
      <c r="H33" s="52">
        <f>H32+H31+H28</f>
        <v>1421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49">
        <f>IF((G33-C33)&gt;0,G33-C33,0)</f>
        <v>362</v>
      </c>
      <c r="D34" s="49">
        <f>IF((H33-D33)&gt;0,H33-D33,0)</f>
        <v>850</v>
      </c>
      <c r="E34" s="127" t="s">
        <v>356</v>
      </c>
      <c r="F34" s="550" t="s">
        <v>357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8"/>
      <c r="D37" s="428"/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/>
      <c r="D38" s="125"/>
      <c r="E38" s="307"/>
      <c r="F38" s="553"/>
      <c r="G38" s="549"/>
      <c r="H38" s="549"/>
    </row>
    <row r="39" spans="1:18" ht="12">
      <c r="A39" s="311" t="s">
        <v>366</v>
      </c>
      <c r="B39" s="128" t="s">
        <v>367</v>
      </c>
      <c r="C39" s="456">
        <f>+IF((G33-C33-C35)&gt;0,G33-C33-C35,0)</f>
        <v>362</v>
      </c>
      <c r="D39" s="456">
        <f>+IF((H33-D33-D35)&gt;0,H33-D33-D35,0)</f>
        <v>850</v>
      </c>
      <c r="E39" s="312" t="s">
        <v>368</v>
      </c>
      <c r="F39" s="554" t="s">
        <v>369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362</v>
      </c>
      <c r="D41" s="51">
        <f>IF(H39=0,IF(D39-D40&gt;0,D39-D40+H40,0),IF(H39-H40&lt;0,H40-H39+D39,0))</f>
        <v>850</v>
      </c>
      <c r="E41" s="126" t="s">
        <v>375</v>
      </c>
      <c r="F41" s="567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2">
        <f>C33+C35+C39</f>
        <v>1213</v>
      </c>
      <c r="D42" s="52">
        <f>D33+D35+D39</f>
        <v>1421</v>
      </c>
      <c r="E42" s="127" t="s">
        <v>379</v>
      </c>
      <c r="F42" s="128" t="s">
        <v>380</v>
      </c>
      <c r="G42" s="52">
        <f>G39+G33</f>
        <v>1213</v>
      </c>
      <c r="H42" s="52">
        <f>H39+H33</f>
        <v>1421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2"/>
      <c r="C43" s="423"/>
      <c r="D43" s="423"/>
      <c r="E43" s="424"/>
      <c r="F43" s="556"/>
      <c r="G43" s="423"/>
      <c r="H43" s="423"/>
    </row>
    <row r="44" spans="1:8" ht="12">
      <c r="A44" s="313"/>
      <c r="B44" s="422"/>
      <c r="C44" s="423"/>
      <c r="D44" s="423"/>
      <c r="E44" s="424"/>
      <c r="F44" s="556"/>
      <c r="G44" s="423"/>
      <c r="H44" s="423"/>
    </row>
    <row r="45" spans="1:8" ht="12">
      <c r="A45" s="586" t="s">
        <v>858</v>
      </c>
      <c r="B45" s="586"/>
      <c r="C45" s="586"/>
      <c r="D45" s="586"/>
      <c r="E45" s="586"/>
      <c r="F45" s="556"/>
      <c r="G45" s="423"/>
      <c r="H45" s="423"/>
    </row>
    <row r="46" spans="1:8" ht="12">
      <c r="A46" s="313"/>
      <c r="B46" s="422"/>
      <c r="C46" s="423"/>
      <c r="D46" s="423"/>
      <c r="E46" s="424"/>
      <c r="F46" s="556"/>
      <c r="G46" s="423"/>
      <c r="H46" s="423"/>
    </row>
    <row r="47" spans="1:8" ht="12">
      <c r="A47" s="313"/>
      <c r="B47" s="422"/>
      <c r="C47" s="423"/>
      <c r="D47" s="423"/>
      <c r="E47" s="424"/>
      <c r="F47" s="556"/>
      <c r="G47" s="423"/>
      <c r="H47" s="423"/>
    </row>
    <row r="48" spans="1:15" ht="12">
      <c r="A48" s="499" t="s">
        <v>271</v>
      </c>
      <c r="B48" s="573" t="s">
        <v>868</v>
      </c>
      <c r="C48" s="425" t="s">
        <v>381</v>
      </c>
      <c r="D48" s="581"/>
      <c r="E48" s="581"/>
      <c r="F48" s="581"/>
      <c r="G48" s="581"/>
      <c r="H48" s="581"/>
      <c r="I48" s="540"/>
      <c r="J48" s="540"/>
      <c r="K48" s="540"/>
      <c r="L48" s="540"/>
      <c r="M48" s="540"/>
      <c r="N48" s="540"/>
      <c r="O48" s="540"/>
    </row>
    <row r="49" spans="1:8" ht="14.25">
      <c r="A49" s="557"/>
      <c r="B49" s="558"/>
      <c r="C49" s="423"/>
      <c r="D49" s="44" t="s">
        <v>861</v>
      </c>
      <c r="E49" s="556"/>
      <c r="F49" s="556"/>
      <c r="G49" s="559"/>
      <c r="H49" s="559"/>
    </row>
    <row r="50" spans="1:8" ht="12.75" customHeight="1">
      <c r="A50" s="557"/>
      <c r="B50" s="558"/>
      <c r="C50" s="426"/>
      <c r="D50" s="582"/>
      <c r="E50" s="582"/>
      <c r="F50" s="582"/>
      <c r="G50" s="582"/>
      <c r="H50" s="582"/>
    </row>
    <row r="51" spans="1:8" ht="15">
      <c r="A51" s="560"/>
      <c r="B51" s="556"/>
      <c r="C51" s="574" t="s">
        <v>780</v>
      </c>
      <c r="D51" s="580"/>
      <c r="E51" s="580"/>
      <c r="F51" s="556"/>
      <c r="G51" s="559"/>
      <c r="H51" s="559"/>
    </row>
    <row r="52" spans="1:8" ht="14.25">
      <c r="A52" s="560"/>
      <c r="B52" s="556"/>
      <c r="C52" s="423"/>
      <c r="D52" s="44" t="s">
        <v>860</v>
      </c>
      <c r="E52" s="556"/>
      <c r="F52" s="556"/>
      <c r="G52" s="559"/>
      <c r="H52" s="559"/>
    </row>
    <row r="53" spans="1:8" ht="12">
      <c r="A53" s="560"/>
      <c r="B53" s="556"/>
      <c r="C53" s="423"/>
      <c r="D53" s="423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C51:E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55905511811024" right="0.15748031496062992" top="0.4724409448818898" bottom="0.1968503937007874" header="0.4724409448818898" footer="0.1968503937007874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4">
      <selection activeCell="C29" sqref="C2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9" customWidth="1"/>
    <col min="4" max="4" width="21.25390625" style="539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4"/>
      <c r="B3" s="464"/>
      <c r="C3" s="465"/>
      <c r="D3" s="465"/>
      <c r="E3" s="323"/>
      <c r="F3" s="323"/>
    </row>
    <row r="4" spans="1:6" ht="15" customHeight="1">
      <c r="A4" s="466" t="s">
        <v>383</v>
      </c>
      <c r="B4" s="466" t="str">
        <f>'справка №1-БАЛАНС'!E3</f>
        <v>БУЛЛЕНД ИНВЕСТМЪНТС АДСИЦ</v>
      </c>
      <c r="C4" s="537" t="s">
        <v>2</v>
      </c>
      <c r="D4" s="537">
        <f>'справка №1-БАЛАНС'!H3</f>
        <v>131471738</v>
      </c>
      <c r="E4" s="322"/>
      <c r="F4" s="322"/>
    </row>
    <row r="5" spans="1:4" ht="15">
      <c r="A5" s="466" t="s">
        <v>274</v>
      </c>
      <c r="B5" s="466">
        <f>'справка №1-БАЛАНС'!E4</f>
        <v>0</v>
      </c>
      <c r="C5" s="538" t="s">
        <v>3</v>
      </c>
      <c r="D5" s="537" t="str">
        <f>'справка №1-БАЛАНС'!H4</f>
        <v> </v>
      </c>
    </row>
    <row r="6" spans="1:6" ht="12" customHeight="1">
      <c r="A6" s="467" t="s">
        <v>4</v>
      </c>
      <c r="B6" s="502" t="str">
        <f>'справка №1-БАЛАНС'!E5</f>
        <v>01.01.2009г.-31.12.2009г.</v>
      </c>
      <c r="C6" s="468"/>
      <c r="D6" s="469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/>
      <c r="D10" s="53"/>
      <c r="E10" s="129"/>
      <c r="F10" s="129"/>
    </row>
    <row r="11" spans="1:13" ht="12">
      <c r="A11" s="331" t="s">
        <v>388</v>
      </c>
      <c r="B11" s="332" t="s">
        <v>389</v>
      </c>
      <c r="C11" s="53">
        <v>-4373</v>
      </c>
      <c r="D11" s="53"/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-55</v>
      </c>
      <c r="D13" s="53">
        <v>-55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529</v>
      </c>
      <c r="D19" s="53">
        <v>-268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-3899</v>
      </c>
      <c r="D20" s="54">
        <f>SUM(D10:D19)</f>
        <v>-323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>
        <v>-279</v>
      </c>
      <c r="D27" s="53">
        <v>-5908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945</v>
      </c>
      <c r="D28" s="53">
        <v>575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>
        <v>1054</v>
      </c>
      <c r="D31" s="53">
        <v>3342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1720</v>
      </c>
      <c r="D32" s="54">
        <f>SUM(D22:D31)</f>
        <v>-1991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/>
      <c r="D34" s="53"/>
      <c r="E34" s="129"/>
      <c r="F34" s="129"/>
    </row>
    <row r="35" spans="1:6" ht="12">
      <c r="A35" s="333" t="s">
        <v>433</v>
      </c>
      <c r="B35" s="332" t="s">
        <v>434</v>
      </c>
      <c r="C35" s="53"/>
      <c r="D35" s="53"/>
      <c r="E35" s="129"/>
      <c r="F35" s="129"/>
    </row>
    <row r="36" spans="1:6" ht="12">
      <c r="A36" s="331" t="s">
        <v>435</v>
      </c>
      <c r="B36" s="332" t="s">
        <v>436</v>
      </c>
      <c r="C36" s="53"/>
      <c r="D36" s="53"/>
      <c r="E36" s="129"/>
      <c r="F36" s="129"/>
    </row>
    <row r="37" spans="1:6" ht="12">
      <c r="A37" s="331" t="s">
        <v>437</v>
      </c>
      <c r="B37" s="332" t="s">
        <v>438</v>
      </c>
      <c r="C37" s="53"/>
      <c r="D37" s="53"/>
      <c r="E37" s="129"/>
      <c r="F37" s="129"/>
    </row>
    <row r="38" spans="1:6" ht="12">
      <c r="A38" s="331" t="s">
        <v>439</v>
      </c>
      <c r="B38" s="332" t="s">
        <v>440</v>
      </c>
      <c r="C38" s="53"/>
      <c r="D38" s="53"/>
      <c r="E38" s="129"/>
      <c r="F38" s="129"/>
    </row>
    <row r="39" spans="1:6" ht="12">
      <c r="A39" s="331" t="s">
        <v>441</v>
      </c>
      <c r="B39" s="332" t="s">
        <v>442</v>
      </c>
      <c r="C39" s="53">
        <v>219</v>
      </c>
      <c r="D39" s="53">
        <v>225</v>
      </c>
      <c r="E39" s="129"/>
      <c r="F39" s="129"/>
    </row>
    <row r="40" spans="1:6" ht="12">
      <c r="A40" s="331" t="s">
        <v>443</v>
      </c>
      <c r="B40" s="332" t="s">
        <v>444</v>
      </c>
      <c r="C40" s="53">
        <v>-160</v>
      </c>
      <c r="D40" s="53">
        <v>-203</v>
      </c>
      <c r="E40" s="129"/>
      <c r="F40" s="129"/>
    </row>
    <row r="41" spans="1:8" ht="12">
      <c r="A41" s="331" t="s">
        <v>445</v>
      </c>
      <c r="B41" s="332" t="s">
        <v>446</v>
      </c>
      <c r="C41" s="53"/>
      <c r="D41" s="53"/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59</v>
      </c>
      <c r="D42" s="54">
        <f>SUM(D34:D41)</f>
        <v>22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-2120</v>
      </c>
      <c r="D43" s="54">
        <f>D42+D32+D20</f>
        <v>-2292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2575</v>
      </c>
      <c r="D44" s="131">
        <v>4867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455</v>
      </c>
      <c r="D45" s="54">
        <f>D44+D43</f>
        <v>2575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/>
      <c r="D46" s="55"/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88" t="s">
        <v>867</v>
      </c>
      <c r="B49" s="588"/>
      <c r="C49" s="318"/>
      <c r="D49" s="435"/>
      <c r="E49" s="342"/>
      <c r="G49" s="132"/>
      <c r="H49" s="132"/>
    </row>
    <row r="50" spans="1:8" ht="12">
      <c r="A50" s="434"/>
      <c r="B50" s="434" t="s">
        <v>381</v>
      </c>
      <c r="C50" s="587"/>
      <c r="D50" s="587"/>
      <c r="G50" s="132"/>
      <c r="H50" s="132"/>
    </row>
    <row r="51" spans="1:8" ht="14.25">
      <c r="A51" s="44"/>
      <c r="B51" s="44" t="s">
        <v>863</v>
      </c>
      <c r="C51" s="318"/>
      <c r="D51" s="318"/>
      <c r="G51" s="132"/>
      <c r="H51" s="132"/>
    </row>
    <row r="52" spans="1:8" ht="12">
      <c r="A52" s="317"/>
      <c r="B52" s="434" t="s">
        <v>780</v>
      </c>
      <c r="C52" s="587"/>
      <c r="D52" s="587"/>
      <c r="G52" s="132"/>
      <c r="H52" s="132"/>
    </row>
    <row r="53" spans="1:8" ht="14.25">
      <c r="A53" s="317"/>
      <c r="B53" s="44" t="s">
        <v>862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3">
    <mergeCell ref="C50:D50"/>
    <mergeCell ref="C52:D52"/>
    <mergeCell ref="A49:B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755905511811024" right="0.15748031496062992" top="0.15748031496062992" bottom="0.5118110236220472" header="0.1574803149606299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3">
      <selection activeCell="A38" sqref="A38:B38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8" customFormat="1" ht="15" customHeight="1">
      <c r="A3" s="463" t="s">
        <v>1</v>
      </c>
      <c r="B3" s="592" t="str">
        <f>'справка №1-БАЛАНС'!E3</f>
        <v>БУЛЛЕНД ИНВЕСТМЪНТС АДСИЦ</v>
      </c>
      <c r="C3" s="592"/>
      <c r="D3" s="592"/>
      <c r="E3" s="592"/>
      <c r="F3" s="592"/>
      <c r="G3" s="592"/>
      <c r="H3" s="592"/>
      <c r="I3" s="592"/>
      <c r="J3" s="472"/>
      <c r="K3" s="594" t="s">
        <v>2</v>
      </c>
      <c r="L3" s="594"/>
      <c r="M3" s="474">
        <f>'справка №1-БАЛАНС'!H3</f>
        <v>131471738</v>
      </c>
      <c r="N3" s="2"/>
    </row>
    <row r="4" spans="1:15" s="528" customFormat="1" ht="13.5" customHeight="1">
      <c r="A4" s="463" t="s">
        <v>460</v>
      </c>
      <c r="B4" s="592">
        <f>'справка №1-БАЛАНС'!E4</f>
        <v>0</v>
      </c>
      <c r="C4" s="592"/>
      <c r="D4" s="592"/>
      <c r="E4" s="592"/>
      <c r="F4" s="592"/>
      <c r="G4" s="592"/>
      <c r="H4" s="592"/>
      <c r="I4" s="592"/>
      <c r="J4" s="135"/>
      <c r="K4" s="595" t="s">
        <v>3</v>
      </c>
      <c r="L4" s="595"/>
      <c r="M4" s="474" t="str">
        <f>'справка №1-БАЛАНС'!H4</f>
        <v> </v>
      </c>
      <c r="N4" s="3"/>
      <c r="O4" s="3"/>
    </row>
    <row r="5" spans="1:14" s="528" customFormat="1" ht="12.75" customHeight="1">
      <c r="A5" s="463" t="s">
        <v>4</v>
      </c>
      <c r="B5" s="589" t="str">
        <f>'справка №1-БАЛАНС'!E5</f>
        <v>01.01.2009г.-31.12.2009г.</v>
      </c>
      <c r="C5" s="589"/>
      <c r="D5" s="589"/>
      <c r="E5" s="589"/>
      <c r="F5" s="475"/>
      <c r="G5" s="475"/>
      <c r="H5" s="475"/>
      <c r="I5" s="475"/>
      <c r="J5" s="475"/>
      <c r="K5" s="476"/>
      <c r="L5" s="324"/>
      <c r="M5" s="477" t="s">
        <v>5</v>
      </c>
      <c r="N5" s="4"/>
    </row>
    <row r="6" spans="1:14" s="529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9" customFormat="1" ht="12" customHeight="1">
      <c r="A10" s="5" t="s">
        <v>477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7">
        <f>'справка №1-БАЛАНС'!H17</f>
        <v>13018</v>
      </c>
      <c r="D11" s="57">
        <f>'справка №1-БАЛАНС'!H19</f>
        <v>2111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2028</v>
      </c>
      <c r="J11" s="57">
        <f>'справка №1-БАЛАНС'!H29+'справка №1-БАЛАНС'!H32</f>
        <v>0</v>
      </c>
      <c r="K11" s="59"/>
      <c r="L11" s="343">
        <f>SUM(C11:K11)</f>
        <v>17157</v>
      </c>
      <c r="M11" s="57">
        <f>'справка №1-БАЛАНС'!H39</f>
        <v>0</v>
      </c>
      <c r="N11" s="197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481</v>
      </c>
      <c r="B12" s="17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487</v>
      </c>
      <c r="B15" s="17" t="s">
        <v>488</v>
      </c>
      <c r="C15" s="60">
        <f>C11+C12</f>
        <v>13018</v>
      </c>
      <c r="D15" s="60">
        <f aca="true" t="shared" si="2" ref="D15:M15">D11+D12</f>
        <v>2111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2028</v>
      </c>
      <c r="J15" s="60">
        <f t="shared" si="2"/>
        <v>0</v>
      </c>
      <c r="K15" s="60">
        <f t="shared" si="2"/>
        <v>0</v>
      </c>
      <c r="L15" s="343">
        <f t="shared" si="1"/>
        <v>17157</v>
      </c>
      <c r="M15" s="60">
        <f t="shared" si="2"/>
        <v>0</v>
      </c>
      <c r="N15" s="133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362</v>
      </c>
      <c r="J16" s="344">
        <f>+'справка №1-БАЛАНС'!G32</f>
        <v>0</v>
      </c>
      <c r="K16" s="59"/>
      <c r="L16" s="343">
        <f t="shared" si="1"/>
        <v>362</v>
      </c>
      <c r="M16" s="59"/>
      <c r="N16" s="133"/>
      <c r="O16" s="473"/>
      <c r="P16" s="473"/>
      <c r="Q16" s="473"/>
      <c r="R16" s="473"/>
      <c r="S16" s="473"/>
      <c r="T16" s="473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-160</v>
      </c>
      <c r="J17" s="61">
        <f>J18+J19</f>
        <v>0</v>
      </c>
      <c r="K17" s="61">
        <f t="shared" si="3"/>
        <v>0</v>
      </c>
      <c r="L17" s="343">
        <f t="shared" si="1"/>
        <v>-160</v>
      </c>
      <c r="M17" s="61">
        <f>M18+M19</f>
        <v>0</v>
      </c>
      <c r="N17" s="133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493</v>
      </c>
      <c r="B18" s="18" t="s">
        <v>494</v>
      </c>
      <c r="C18" s="59"/>
      <c r="D18" s="59"/>
      <c r="E18" s="59"/>
      <c r="F18" s="59"/>
      <c r="G18" s="59"/>
      <c r="H18" s="59"/>
      <c r="I18" s="59">
        <v>-160</v>
      </c>
      <c r="J18" s="59"/>
      <c r="K18" s="59"/>
      <c r="L18" s="343">
        <f t="shared" si="1"/>
        <v>-160</v>
      </c>
      <c r="M18" s="59"/>
      <c r="N18" s="11"/>
    </row>
    <row r="19" spans="1:14" ht="12" customHeight="1">
      <c r="A19" s="13" t="s">
        <v>495</v>
      </c>
      <c r="B19" s="18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501</v>
      </c>
      <c r="B25" s="8" t="s">
        <v>507</v>
      </c>
      <c r="C25" s="184">
        <v>0</v>
      </c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513</v>
      </c>
      <c r="B29" s="17" t="s">
        <v>514</v>
      </c>
      <c r="C29" s="58">
        <f>C17+C20+C21+C24+C28+C27+C15+C16</f>
        <v>13018</v>
      </c>
      <c r="D29" s="58">
        <f aca="true" t="shared" si="6" ref="D29:M29">D17+D20+D21+D24+D28+D27+D15+D16</f>
        <v>2111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2230</v>
      </c>
      <c r="J29" s="58">
        <f t="shared" si="6"/>
        <v>0</v>
      </c>
      <c r="K29" s="58">
        <f t="shared" si="6"/>
        <v>0</v>
      </c>
      <c r="L29" s="343">
        <f t="shared" si="1"/>
        <v>17359</v>
      </c>
      <c r="M29" s="58">
        <f t="shared" si="6"/>
        <v>0</v>
      </c>
      <c r="N29" s="197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519</v>
      </c>
      <c r="B32" s="17" t="s">
        <v>520</v>
      </c>
      <c r="C32" s="58">
        <f aca="true" t="shared" si="7" ref="C32:K32">C29+C30+C31</f>
        <v>13018</v>
      </c>
      <c r="D32" s="58">
        <f t="shared" si="7"/>
        <v>2111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2230</v>
      </c>
      <c r="J32" s="58">
        <f t="shared" si="7"/>
        <v>0</v>
      </c>
      <c r="K32" s="58">
        <f t="shared" si="7"/>
        <v>0</v>
      </c>
      <c r="L32" s="343">
        <f t="shared" si="1"/>
        <v>17359</v>
      </c>
      <c r="M32" s="58">
        <f>M29+M30+M31</f>
        <v>0</v>
      </c>
      <c r="N32" s="133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588" t="s">
        <v>867</v>
      </c>
      <c r="B38" s="588"/>
      <c r="C38" s="15"/>
      <c r="D38" s="591" t="s">
        <v>521</v>
      </c>
      <c r="E38" s="591"/>
      <c r="F38" s="591"/>
      <c r="G38" s="591"/>
      <c r="H38" s="591"/>
      <c r="I38" s="591"/>
      <c r="J38" s="15" t="s">
        <v>854</v>
      </c>
      <c r="K38" s="15"/>
      <c r="L38" s="591"/>
      <c r="M38" s="591"/>
      <c r="N38" s="11"/>
    </row>
    <row r="39" spans="1:13" ht="14.25">
      <c r="A39" s="532"/>
      <c r="B39" s="533"/>
      <c r="C39" s="534"/>
      <c r="D39" s="534"/>
      <c r="E39" s="44" t="s">
        <v>861</v>
      </c>
      <c r="F39" s="534"/>
      <c r="G39" s="534"/>
      <c r="H39" s="534"/>
      <c r="I39" s="534"/>
      <c r="J39" s="534"/>
      <c r="K39" s="44" t="s">
        <v>860</v>
      </c>
      <c r="L39" s="347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K4:L4"/>
    <mergeCell ref="B5:E5"/>
    <mergeCell ref="A38:B38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17" bottom="0.16" header="0.17" footer="0.16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B44" sqref="B44:C4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8" t="s">
        <v>383</v>
      </c>
      <c r="B2" s="609"/>
      <c r="C2" s="610" t="str">
        <f>'справка №1-БАЛАНС'!E3</f>
        <v>БУЛЛЕНД ИНВЕСТМЪНТС АДСИЦ</v>
      </c>
      <c r="D2" s="610"/>
      <c r="E2" s="610"/>
      <c r="F2" s="610"/>
      <c r="G2" s="610"/>
      <c r="H2" s="610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131471738</v>
      </c>
      <c r="P2" s="479"/>
      <c r="Q2" s="479"/>
      <c r="R2" s="522"/>
    </row>
    <row r="3" spans="1:18" ht="15">
      <c r="A3" s="608" t="s">
        <v>4</v>
      </c>
      <c r="B3" s="609"/>
      <c r="C3" s="611" t="str">
        <f>'справка №1-БАЛАНС'!E5</f>
        <v>01.01.2009г.-31.12.2009г.</v>
      </c>
      <c r="D3" s="611"/>
      <c r="E3" s="611"/>
      <c r="F3" s="481"/>
      <c r="G3" s="481"/>
      <c r="H3" s="481"/>
      <c r="I3" s="481"/>
      <c r="J3" s="481"/>
      <c r="K3" s="481"/>
      <c r="L3" s="481"/>
      <c r="M3" s="600" t="s">
        <v>3</v>
      </c>
      <c r="N3" s="600"/>
      <c r="O3" s="478" t="str">
        <f>'справка №1-БАЛАНС'!H4</f>
        <v> </v>
      </c>
      <c r="P3" s="482"/>
      <c r="Q3" s="482"/>
      <c r="R3" s="523"/>
    </row>
    <row r="4" spans="1:18" ht="12">
      <c r="A4" s="483" t="s">
        <v>523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524</v>
      </c>
    </row>
    <row r="5" spans="1:18" s="99" customFormat="1" ht="30.75" customHeight="1">
      <c r="A5" s="601" t="s">
        <v>463</v>
      </c>
      <c r="B5" s="602"/>
      <c r="C5" s="605" t="s">
        <v>7</v>
      </c>
      <c r="D5" s="355" t="s">
        <v>525</v>
      </c>
      <c r="E5" s="355"/>
      <c r="F5" s="355"/>
      <c r="G5" s="355"/>
      <c r="H5" s="355" t="s">
        <v>526</v>
      </c>
      <c r="I5" s="355"/>
      <c r="J5" s="598" t="s">
        <v>527</v>
      </c>
      <c r="K5" s="355" t="s">
        <v>528</v>
      </c>
      <c r="L5" s="355"/>
      <c r="M5" s="355"/>
      <c r="N5" s="355"/>
      <c r="O5" s="355" t="s">
        <v>526</v>
      </c>
      <c r="P5" s="355"/>
      <c r="Q5" s="598" t="s">
        <v>529</v>
      </c>
      <c r="R5" s="598" t="s">
        <v>530</v>
      </c>
    </row>
    <row r="6" spans="1:18" s="99" customFormat="1" ht="48">
      <c r="A6" s="603"/>
      <c r="B6" s="604"/>
      <c r="C6" s="606"/>
      <c r="D6" s="356" t="s">
        <v>531</v>
      </c>
      <c r="E6" s="356" t="s">
        <v>532</v>
      </c>
      <c r="F6" s="356" t="s">
        <v>533</v>
      </c>
      <c r="G6" s="356" t="s">
        <v>534</v>
      </c>
      <c r="H6" s="356" t="s">
        <v>535</v>
      </c>
      <c r="I6" s="356" t="s">
        <v>536</v>
      </c>
      <c r="J6" s="599"/>
      <c r="K6" s="356" t="s">
        <v>531</v>
      </c>
      <c r="L6" s="356" t="s">
        <v>537</v>
      </c>
      <c r="M6" s="356" t="s">
        <v>538</v>
      </c>
      <c r="N6" s="356" t="s">
        <v>539</v>
      </c>
      <c r="O6" s="356" t="s">
        <v>535</v>
      </c>
      <c r="P6" s="356" t="s">
        <v>536</v>
      </c>
      <c r="Q6" s="599"/>
      <c r="R6" s="599"/>
    </row>
    <row r="7" spans="1:18" s="99" customFormat="1" ht="12">
      <c r="A7" s="358" t="s">
        <v>540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541</v>
      </c>
      <c r="B8" s="361" t="s">
        <v>542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543</v>
      </c>
      <c r="B9" s="364" t="s">
        <v>544</v>
      </c>
      <c r="C9" s="365" t="s">
        <v>545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546</v>
      </c>
      <c r="B10" s="364" t="s">
        <v>547</v>
      </c>
      <c r="C10" s="365" t="s">
        <v>548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549</v>
      </c>
      <c r="B11" s="364" t="s">
        <v>550</v>
      </c>
      <c r="C11" s="365" t="s">
        <v>551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552</v>
      </c>
      <c r="B12" s="364" t="s">
        <v>553</v>
      </c>
      <c r="C12" s="365" t="s">
        <v>554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555</v>
      </c>
      <c r="B13" s="364" t="s">
        <v>556</v>
      </c>
      <c r="C13" s="365" t="s">
        <v>557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558</v>
      </c>
      <c r="B14" s="364" t="s">
        <v>559</v>
      </c>
      <c r="C14" s="365" t="s">
        <v>560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1" t="s">
        <v>855</v>
      </c>
      <c r="B15" s="372" t="s">
        <v>856</v>
      </c>
      <c r="C15" s="452" t="s">
        <v>857</v>
      </c>
      <c r="D15" s="453"/>
      <c r="E15" s="453"/>
      <c r="F15" s="453"/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4" t="s">
        <v>561</v>
      </c>
      <c r="B16" s="192" t="s">
        <v>562</v>
      </c>
      <c r="C16" s="365" t="s">
        <v>563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564</v>
      </c>
      <c r="C17" s="367" t="s">
        <v>565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566</v>
      </c>
      <c r="B18" s="369" t="s">
        <v>567</v>
      </c>
      <c r="C18" s="367" t="s">
        <v>568</v>
      </c>
      <c r="D18" s="186">
        <v>10299</v>
      </c>
      <c r="E18" s="186">
        <v>954</v>
      </c>
      <c r="F18" s="186">
        <v>972</v>
      </c>
      <c r="G18" s="73">
        <f t="shared" si="2"/>
        <v>10281</v>
      </c>
      <c r="H18" s="62">
        <v>411</v>
      </c>
      <c r="I18" s="62">
        <v>383</v>
      </c>
      <c r="J18" s="73">
        <f>G18+H18-I18</f>
        <v>10309</v>
      </c>
      <c r="K18" s="62">
        <v>0</v>
      </c>
      <c r="L18" s="62"/>
      <c r="M18" s="62">
        <v>0</v>
      </c>
      <c r="N18" s="73">
        <f t="shared" si="4"/>
        <v>0</v>
      </c>
      <c r="O18" s="62"/>
      <c r="P18" s="62"/>
      <c r="Q18" s="73">
        <f>N18+O18-P18</f>
        <v>0</v>
      </c>
      <c r="R18" s="73">
        <f t="shared" si="6"/>
        <v>10309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569</v>
      </c>
      <c r="B19" s="369" t="s">
        <v>570</v>
      </c>
      <c r="C19" s="367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572</v>
      </c>
      <c r="B20" s="361" t="s">
        <v>573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543</v>
      </c>
      <c r="B21" s="364" t="s">
        <v>574</v>
      </c>
      <c r="C21" s="365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546</v>
      </c>
      <c r="B22" s="364" t="s">
        <v>576</v>
      </c>
      <c r="C22" s="365" t="s">
        <v>577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549</v>
      </c>
      <c r="B23" s="372" t="s">
        <v>578</v>
      </c>
      <c r="C23" s="365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552</v>
      </c>
      <c r="B24" s="373" t="s">
        <v>562</v>
      </c>
      <c r="C24" s="365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836</v>
      </c>
      <c r="C25" s="374" t="s">
        <v>582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583</v>
      </c>
      <c r="B26" s="375" t="s">
        <v>584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543</v>
      </c>
      <c r="B27" s="377" t="s">
        <v>850</v>
      </c>
      <c r="C27" s="378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586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546</v>
      </c>
      <c r="B32" s="377" t="s">
        <v>590</v>
      </c>
      <c r="C32" s="365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593</v>
      </c>
      <c r="C34" s="365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595</v>
      </c>
      <c r="C35" s="365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597</v>
      </c>
      <c r="C36" s="365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549</v>
      </c>
      <c r="B37" s="379" t="s">
        <v>562</v>
      </c>
      <c r="C37" s="365" t="s">
        <v>599</v>
      </c>
      <c r="D37" s="188">
        <v>1984</v>
      </c>
      <c r="E37" s="188"/>
      <c r="F37" s="188">
        <v>811</v>
      </c>
      <c r="G37" s="73">
        <f t="shared" si="2"/>
        <v>1173</v>
      </c>
      <c r="H37" s="71">
        <v>99</v>
      </c>
      <c r="I37" s="71">
        <v>145</v>
      </c>
      <c r="J37" s="73">
        <f t="shared" si="3"/>
        <v>1127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1127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851</v>
      </c>
      <c r="C38" s="367" t="s">
        <v>601</v>
      </c>
      <c r="D38" s="193">
        <f>D27+D32+D37</f>
        <v>1984</v>
      </c>
      <c r="E38" s="193">
        <f aca="true" t="shared" si="12" ref="E38:P38">E27+E32+E37</f>
        <v>0</v>
      </c>
      <c r="F38" s="193">
        <f t="shared" si="12"/>
        <v>811</v>
      </c>
      <c r="G38" s="73">
        <f t="shared" si="2"/>
        <v>1173</v>
      </c>
      <c r="H38" s="74">
        <f t="shared" si="12"/>
        <v>99</v>
      </c>
      <c r="I38" s="74">
        <f t="shared" si="12"/>
        <v>145</v>
      </c>
      <c r="J38" s="73">
        <f t="shared" si="3"/>
        <v>1127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1127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8" t="s">
        <v>602</v>
      </c>
      <c r="B39" s="368" t="s">
        <v>603</v>
      </c>
      <c r="C39" s="367" t="s">
        <v>604</v>
      </c>
      <c r="D39" s="568"/>
      <c r="E39" s="568"/>
      <c r="F39" s="568"/>
      <c r="G39" s="73">
        <f t="shared" si="2"/>
        <v>0</v>
      </c>
      <c r="H39" s="568"/>
      <c r="I39" s="568"/>
      <c r="J39" s="73">
        <f t="shared" si="3"/>
        <v>0</v>
      </c>
      <c r="K39" s="568"/>
      <c r="L39" s="568"/>
      <c r="M39" s="568"/>
      <c r="N39" s="73">
        <f t="shared" si="4"/>
        <v>0</v>
      </c>
      <c r="O39" s="568"/>
      <c r="P39" s="568"/>
      <c r="Q39" s="73">
        <f t="shared" si="9"/>
        <v>0</v>
      </c>
      <c r="R39" s="73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4"/>
      <c r="B40" s="368" t="s">
        <v>605</v>
      </c>
      <c r="C40" s="357" t="s">
        <v>606</v>
      </c>
      <c r="D40" s="436">
        <f>D17+D18+D19+D25+D38+D39</f>
        <v>12283</v>
      </c>
      <c r="E40" s="436">
        <f>E17+E18+E19+E25+E38+E39</f>
        <v>954</v>
      </c>
      <c r="F40" s="436">
        <f aca="true" t="shared" si="13" ref="F40:R40">F17+F18+F19+F25+F38+F39</f>
        <v>1783</v>
      </c>
      <c r="G40" s="436">
        <f t="shared" si="13"/>
        <v>11454</v>
      </c>
      <c r="H40" s="436">
        <f>H17+H18+H19+H25+H38+H39</f>
        <v>510</v>
      </c>
      <c r="I40" s="436">
        <f>I17+I18+I19+I25+I38+I39</f>
        <v>528</v>
      </c>
      <c r="J40" s="436">
        <f t="shared" si="13"/>
        <v>11436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>O17+O18+O19+O25+O38+O39</f>
        <v>0</v>
      </c>
      <c r="P40" s="436">
        <f>P17+P18+P19+P25+P38+P39</f>
        <v>0</v>
      </c>
      <c r="Q40" s="436">
        <f t="shared" si="13"/>
        <v>0</v>
      </c>
      <c r="R40" s="436">
        <f t="shared" si="13"/>
        <v>11436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88" t="s">
        <v>867</v>
      </c>
      <c r="C44" s="588"/>
      <c r="D44" s="353"/>
      <c r="E44" s="353"/>
      <c r="F44" s="353"/>
      <c r="G44" s="350"/>
      <c r="H44" s="354" t="s">
        <v>381</v>
      </c>
      <c r="I44" s="354"/>
      <c r="J44" s="354"/>
      <c r="K44" s="607"/>
      <c r="L44" s="607"/>
      <c r="M44" s="607"/>
      <c r="N44" s="607"/>
      <c r="O44" s="596" t="s">
        <v>780</v>
      </c>
      <c r="P44" s="597"/>
      <c r="Q44" s="597"/>
      <c r="R44" s="597"/>
    </row>
    <row r="45" spans="1:18" ht="14.25">
      <c r="A45" s="348"/>
      <c r="B45" s="348"/>
      <c r="C45" s="348"/>
      <c r="D45" s="527"/>
      <c r="E45" s="527"/>
      <c r="F45" s="527"/>
      <c r="G45" s="348"/>
      <c r="H45" s="348"/>
      <c r="I45" s="348"/>
      <c r="J45" s="44" t="s">
        <v>861</v>
      </c>
      <c r="K45" s="348"/>
      <c r="L45" s="348"/>
      <c r="M45" s="348"/>
      <c r="N45" s="348"/>
      <c r="O45" s="348"/>
      <c r="P45" s="44" t="s">
        <v>860</v>
      </c>
      <c r="Q45" s="348"/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  <mergeCell ref="B44:C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8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3">
      <selection activeCell="A109" sqref="A109:B109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608</v>
      </c>
      <c r="B1" s="613"/>
      <c r="C1" s="613"/>
      <c r="D1" s="613"/>
      <c r="E1" s="613"/>
      <c r="F1" s="136"/>
    </row>
    <row r="2" spans="1:6" ht="12">
      <c r="A2" s="486"/>
      <c r="B2" s="487"/>
      <c r="C2" s="488"/>
      <c r="D2" s="106"/>
      <c r="E2" s="521"/>
      <c r="F2" s="98"/>
    </row>
    <row r="3" spans="1:15" ht="13.5" customHeight="1">
      <c r="A3" s="489" t="s">
        <v>383</v>
      </c>
      <c r="B3" s="616" t="str">
        <f>'справка №1-БАЛАНС'!E3</f>
        <v>БУЛЛЕНД ИНВЕСТМЪНТС АДСИЦ</v>
      </c>
      <c r="C3" s="617"/>
      <c r="D3" s="522" t="s">
        <v>2</v>
      </c>
      <c r="E3" s="106">
        <f>'справка №1-БАЛАНС'!H3</f>
        <v>131471738</v>
      </c>
      <c r="F3" s="519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0" t="s">
        <v>4</v>
      </c>
      <c r="B4" s="614" t="str">
        <f>'справка №1-БАЛАНС'!E5</f>
        <v>01.01.2009г.-31.12.2009г.</v>
      </c>
      <c r="C4" s="615"/>
      <c r="D4" s="523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1" t="s">
        <v>609</v>
      </c>
      <c r="B5" s="492"/>
      <c r="C5" s="493"/>
      <c r="D5" s="106"/>
      <c r="E5" s="494" t="s">
        <v>610</v>
      </c>
    </row>
    <row r="6" spans="1:14" s="99" customFormat="1" ht="12">
      <c r="A6" s="387" t="s">
        <v>463</v>
      </c>
      <c r="B6" s="388" t="s">
        <v>7</v>
      </c>
      <c r="C6" s="389" t="s">
        <v>611</v>
      </c>
      <c r="D6" s="137" t="s">
        <v>612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613</v>
      </c>
      <c r="E7" s="123" t="s">
        <v>614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615</v>
      </c>
      <c r="B9" s="392" t="s">
        <v>616</v>
      </c>
      <c r="C9" s="107"/>
      <c r="D9" s="107"/>
      <c r="E9" s="119">
        <f>C9-D9</f>
        <v>0</v>
      </c>
      <c r="F9" s="105"/>
    </row>
    <row r="10" spans="1:6" ht="12">
      <c r="A10" s="391" t="s">
        <v>617</v>
      </c>
      <c r="B10" s="393"/>
      <c r="C10" s="103"/>
      <c r="D10" s="103"/>
      <c r="E10" s="119"/>
      <c r="F10" s="105"/>
    </row>
    <row r="11" spans="1:15" ht="12">
      <c r="A11" s="394" t="s">
        <v>618</v>
      </c>
      <c r="B11" s="395" t="s">
        <v>619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620</v>
      </c>
      <c r="B12" s="395" t="s">
        <v>621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622</v>
      </c>
      <c r="B13" s="395" t="s">
        <v>623</v>
      </c>
      <c r="C13" s="107"/>
      <c r="D13" s="107"/>
      <c r="E13" s="119">
        <f t="shared" si="0"/>
        <v>0</v>
      </c>
      <c r="F13" s="105"/>
    </row>
    <row r="14" spans="1:6" ht="12">
      <c r="A14" s="394" t="s">
        <v>624</v>
      </c>
      <c r="B14" s="395" t="s">
        <v>625</v>
      </c>
      <c r="C14" s="107"/>
      <c r="D14" s="107"/>
      <c r="E14" s="119">
        <f t="shared" si="0"/>
        <v>0</v>
      </c>
      <c r="F14" s="105"/>
    </row>
    <row r="15" spans="1:6" ht="12">
      <c r="A15" s="394" t="s">
        <v>626</v>
      </c>
      <c r="B15" s="395" t="s">
        <v>627</v>
      </c>
      <c r="C15" s="107"/>
      <c r="D15" s="107"/>
      <c r="E15" s="119">
        <f t="shared" si="0"/>
        <v>0</v>
      </c>
      <c r="F15" s="105"/>
    </row>
    <row r="16" spans="1:15" ht="12">
      <c r="A16" s="394" t="s">
        <v>628</v>
      </c>
      <c r="B16" s="395" t="s">
        <v>629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630</v>
      </c>
      <c r="B17" s="395" t="s">
        <v>631</v>
      </c>
      <c r="C17" s="107"/>
      <c r="D17" s="107"/>
      <c r="E17" s="119">
        <f t="shared" si="0"/>
        <v>0</v>
      </c>
      <c r="F17" s="105"/>
    </row>
    <row r="18" spans="1:6" ht="12">
      <c r="A18" s="394" t="s">
        <v>624</v>
      </c>
      <c r="B18" s="395" t="s">
        <v>632</v>
      </c>
      <c r="C18" s="107"/>
      <c r="D18" s="107"/>
      <c r="E18" s="119">
        <f t="shared" si="0"/>
        <v>0</v>
      </c>
      <c r="F18" s="105"/>
    </row>
    <row r="19" spans="1:15" ht="12">
      <c r="A19" s="396" t="s">
        <v>633</v>
      </c>
      <c r="B19" s="392" t="s">
        <v>634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635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636</v>
      </c>
      <c r="B21" s="392" t="s">
        <v>637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638</v>
      </c>
      <c r="B23" s="397"/>
      <c r="C23" s="118"/>
      <c r="D23" s="103"/>
      <c r="E23" s="119"/>
      <c r="F23" s="105"/>
    </row>
    <row r="24" spans="1:15" ht="12">
      <c r="A24" s="394" t="s">
        <v>639</v>
      </c>
      <c r="B24" s="395" t="s">
        <v>640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641</v>
      </c>
      <c r="B25" s="395" t="s">
        <v>642</v>
      </c>
      <c r="C25" s="107"/>
      <c r="D25" s="107"/>
      <c r="E25" s="119">
        <f t="shared" si="0"/>
        <v>0</v>
      </c>
      <c r="F25" s="105"/>
    </row>
    <row r="26" spans="1:6" ht="12">
      <c r="A26" s="394" t="s">
        <v>643</v>
      </c>
      <c r="B26" s="395" t="s">
        <v>644</v>
      </c>
      <c r="C26" s="107"/>
      <c r="D26" s="107"/>
      <c r="E26" s="119">
        <f t="shared" si="0"/>
        <v>0</v>
      </c>
      <c r="F26" s="105"/>
    </row>
    <row r="27" spans="1:6" ht="12">
      <c r="A27" s="394" t="s">
        <v>645</v>
      </c>
      <c r="B27" s="395" t="s">
        <v>646</v>
      </c>
      <c r="C27" s="107"/>
      <c r="D27" s="107"/>
      <c r="E27" s="119">
        <f t="shared" si="0"/>
        <v>0</v>
      </c>
      <c r="F27" s="105"/>
    </row>
    <row r="28" spans="1:6" ht="12">
      <c r="A28" s="394" t="s">
        <v>647</v>
      </c>
      <c r="B28" s="395" t="s">
        <v>648</v>
      </c>
      <c r="C28" s="107"/>
      <c r="D28" s="107"/>
      <c r="E28" s="119">
        <f t="shared" si="0"/>
        <v>0</v>
      </c>
      <c r="F28" s="105"/>
    </row>
    <row r="29" spans="1:6" ht="12">
      <c r="A29" s="394" t="s">
        <v>649</v>
      </c>
      <c r="B29" s="395" t="s">
        <v>650</v>
      </c>
      <c r="C29" s="107"/>
      <c r="D29" s="107"/>
      <c r="E29" s="119">
        <f t="shared" si="0"/>
        <v>0</v>
      </c>
      <c r="F29" s="105"/>
    </row>
    <row r="30" spans="1:6" ht="12">
      <c r="A30" s="394" t="s">
        <v>651</v>
      </c>
      <c r="B30" s="395" t="s">
        <v>652</v>
      </c>
      <c r="C30" s="107"/>
      <c r="D30" s="107"/>
      <c r="E30" s="119">
        <f t="shared" si="0"/>
        <v>0</v>
      </c>
      <c r="F30" s="105"/>
    </row>
    <row r="31" spans="1:6" ht="12">
      <c r="A31" s="394" t="s">
        <v>653</v>
      </c>
      <c r="B31" s="395" t="s">
        <v>654</v>
      </c>
      <c r="C31" s="107"/>
      <c r="D31" s="107"/>
      <c r="E31" s="119">
        <f t="shared" si="0"/>
        <v>0</v>
      </c>
      <c r="F31" s="105"/>
    </row>
    <row r="32" spans="1:6" ht="12">
      <c r="A32" s="394" t="s">
        <v>655</v>
      </c>
      <c r="B32" s="395" t="s">
        <v>656</v>
      </c>
      <c r="C32" s="107"/>
      <c r="D32" s="107"/>
      <c r="E32" s="119">
        <f t="shared" si="0"/>
        <v>0</v>
      </c>
      <c r="F32" s="105"/>
    </row>
    <row r="33" spans="1:15" ht="12">
      <c r="A33" s="394" t="s">
        <v>657</v>
      </c>
      <c r="B33" s="395" t="s">
        <v>658</v>
      </c>
      <c r="C33" s="104">
        <f>SUM(C34:C37)</f>
        <v>279</v>
      </c>
      <c r="D33" s="104">
        <f>SUM(D34:D37)</f>
        <v>279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659</v>
      </c>
      <c r="B34" s="395" t="s">
        <v>660</v>
      </c>
      <c r="C34" s="107"/>
      <c r="D34" s="107"/>
      <c r="E34" s="119">
        <f t="shared" si="0"/>
        <v>0</v>
      </c>
      <c r="F34" s="105"/>
    </row>
    <row r="35" spans="1:6" ht="12">
      <c r="A35" s="394" t="s">
        <v>661</v>
      </c>
      <c r="B35" s="395" t="s">
        <v>662</v>
      </c>
      <c r="C35" s="107">
        <v>279</v>
      </c>
      <c r="D35" s="107">
        <v>279</v>
      </c>
      <c r="E35" s="119">
        <f t="shared" si="0"/>
        <v>0</v>
      </c>
      <c r="F35" s="105"/>
    </row>
    <row r="36" spans="1:6" ht="12">
      <c r="A36" s="394" t="s">
        <v>663</v>
      </c>
      <c r="B36" s="395" t="s">
        <v>664</v>
      </c>
      <c r="C36" s="107"/>
      <c r="D36" s="107"/>
      <c r="E36" s="119">
        <f t="shared" si="0"/>
        <v>0</v>
      </c>
      <c r="F36" s="105"/>
    </row>
    <row r="37" spans="1:6" ht="12">
      <c r="A37" s="394" t="s">
        <v>665</v>
      </c>
      <c r="B37" s="395" t="s">
        <v>666</v>
      </c>
      <c r="C37" s="107"/>
      <c r="D37" s="107"/>
      <c r="E37" s="119">
        <f t="shared" si="0"/>
        <v>0</v>
      </c>
      <c r="F37" s="105"/>
    </row>
    <row r="38" spans="1:15" ht="12">
      <c r="A38" s="394" t="s">
        <v>667</v>
      </c>
      <c r="B38" s="395" t="s">
        <v>668</v>
      </c>
      <c r="C38" s="118">
        <f>SUM(C39:C42)</f>
        <v>139</v>
      </c>
      <c r="D38" s="104">
        <f>SUM(D39:D42)</f>
        <v>139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669</v>
      </c>
      <c r="B39" s="395" t="s">
        <v>670</v>
      </c>
      <c r="C39" s="107"/>
      <c r="D39" s="107"/>
      <c r="E39" s="119">
        <f t="shared" si="0"/>
        <v>0</v>
      </c>
      <c r="F39" s="105"/>
    </row>
    <row r="40" spans="1:6" ht="12">
      <c r="A40" s="394" t="s">
        <v>671</v>
      </c>
      <c r="B40" s="395" t="s">
        <v>672</v>
      </c>
      <c r="C40" s="107"/>
      <c r="D40" s="107"/>
      <c r="E40" s="119">
        <f t="shared" si="0"/>
        <v>0</v>
      </c>
      <c r="F40" s="105"/>
    </row>
    <row r="41" spans="1:6" ht="12">
      <c r="A41" s="394" t="s">
        <v>673</v>
      </c>
      <c r="B41" s="395" t="s">
        <v>674</v>
      </c>
      <c r="C41" s="107"/>
      <c r="D41" s="107"/>
      <c r="E41" s="119">
        <f t="shared" si="0"/>
        <v>0</v>
      </c>
      <c r="F41" s="105"/>
    </row>
    <row r="42" spans="1:6" ht="12">
      <c r="A42" s="394" t="s">
        <v>675</v>
      </c>
      <c r="B42" s="395" t="s">
        <v>676</v>
      </c>
      <c r="C42" s="107">
        <v>139</v>
      </c>
      <c r="D42" s="107">
        <v>139</v>
      </c>
      <c r="E42" s="119">
        <f t="shared" si="0"/>
        <v>0</v>
      </c>
      <c r="F42" s="105"/>
    </row>
    <row r="43" spans="1:15" ht="12">
      <c r="A43" s="396" t="s">
        <v>677</v>
      </c>
      <c r="B43" s="392" t="s">
        <v>678</v>
      </c>
      <c r="C43" s="103">
        <f>C24+C28+C29+C31+C30+C32+C33+C38</f>
        <v>418</v>
      </c>
      <c r="D43" s="103">
        <f>D24+D28+D29+D31+D30+D32+D33+D38</f>
        <v>418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679</v>
      </c>
      <c r="B44" s="393" t="s">
        <v>680</v>
      </c>
      <c r="C44" s="102">
        <f>C43+C21+C19+C9</f>
        <v>418</v>
      </c>
      <c r="D44" s="102">
        <f>D43+D21+D19+D9</f>
        <v>418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681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7</v>
      </c>
      <c r="C48" s="402" t="s">
        <v>682</v>
      </c>
      <c r="D48" s="137" t="s">
        <v>683</v>
      </c>
      <c r="E48" s="137"/>
      <c r="F48" s="137" t="s">
        <v>684</v>
      </c>
    </row>
    <row r="49" spans="1:6" s="99" customFormat="1" ht="12">
      <c r="A49" s="387"/>
      <c r="B49" s="390"/>
      <c r="C49" s="402"/>
      <c r="D49" s="391" t="s">
        <v>613</v>
      </c>
      <c r="E49" s="391" t="s">
        <v>614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685</v>
      </c>
      <c r="B51" s="397"/>
      <c r="C51" s="102"/>
      <c r="D51" s="102"/>
      <c r="E51" s="102"/>
      <c r="F51" s="403"/>
    </row>
    <row r="52" spans="1:16" ht="24">
      <c r="A52" s="394" t="s">
        <v>686</v>
      </c>
      <c r="B52" s="395" t="s">
        <v>687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688</v>
      </c>
      <c r="B53" s="395" t="s">
        <v>689</v>
      </c>
      <c r="C53" s="107"/>
      <c r="D53" s="107"/>
      <c r="E53" s="118">
        <f>C53-D53</f>
        <v>0</v>
      </c>
      <c r="F53" s="107"/>
    </row>
    <row r="54" spans="1:6" ht="12">
      <c r="A54" s="394" t="s">
        <v>690</v>
      </c>
      <c r="B54" s="395" t="s">
        <v>691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675</v>
      </c>
      <c r="B55" s="395" t="s">
        <v>692</v>
      </c>
      <c r="C55" s="107"/>
      <c r="D55" s="107"/>
      <c r="E55" s="118">
        <f t="shared" si="1"/>
        <v>0</v>
      </c>
      <c r="F55" s="107"/>
    </row>
    <row r="56" spans="1:16" ht="24">
      <c r="A56" s="394" t="s">
        <v>693</v>
      </c>
      <c r="B56" s="395" t="s">
        <v>694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695</v>
      </c>
      <c r="B57" s="395" t="s">
        <v>696</v>
      </c>
      <c r="C57" s="107"/>
      <c r="D57" s="107"/>
      <c r="E57" s="118">
        <f t="shared" si="1"/>
        <v>0</v>
      </c>
      <c r="F57" s="107"/>
    </row>
    <row r="58" spans="1:6" ht="12">
      <c r="A58" s="404" t="s">
        <v>697</v>
      </c>
      <c r="B58" s="395" t="s">
        <v>698</v>
      </c>
      <c r="C58" s="108"/>
      <c r="D58" s="108"/>
      <c r="E58" s="118">
        <f t="shared" si="1"/>
        <v>0</v>
      </c>
      <c r="F58" s="108"/>
    </row>
    <row r="59" spans="1:6" ht="12">
      <c r="A59" s="404" t="s">
        <v>699</v>
      </c>
      <c r="B59" s="395" t="s">
        <v>700</v>
      </c>
      <c r="C59" s="107"/>
      <c r="D59" s="107"/>
      <c r="E59" s="118">
        <f t="shared" si="1"/>
        <v>0</v>
      </c>
      <c r="F59" s="107"/>
    </row>
    <row r="60" spans="1:6" ht="12">
      <c r="A60" s="404" t="s">
        <v>697</v>
      </c>
      <c r="B60" s="395" t="s">
        <v>701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702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703</v>
      </c>
      <c r="C62" s="107"/>
      <c r="D62" s="107"/>
      <c r="E62" s="118">
        <f t="shared" si="1"/>
        <v>0</v>
      </c>
      <c r="F62" s="109"/>
    </row>
    <row r="63" spans="1:6" ht="12">
      <c r="A63" s="394" t="s">
        <v>704</v>
      </c>
      <c r="B63" s="395" t="s">
        <v>705</v>
      </c>
      <c r="C63" s="107"/>
      <c r="D63" s="107"/>
      <c r="E63" s="118">
        <f t="shared" si="1"/>
        <v>0</v>
      </c>
      <c r="F63" s="109"/>
    </row>
    <row r="64" spans="1:6" ht="12">
      <c r="A64" s="394" t="s">
        <v>706</v>
      </c>
      <c r="B64" s="395" t="s">
        <v>707</v>
      </c>
      <c r="C64" s="107"/>
      <c r="D64" s="107"/>
      <c r="E64" s="118">
        <f t="shared" si="1"/>
        <v>0</v>
      </c>
      <c r="F64" s="109"/>
    </row>
    <row r="65" spans="1:6" ht="12">
      <c r="A65" s="394" t="s">
        <v>708</v>
      </c>
      <c r="B65" s="395" t="s">
        <v>709</v>
      </c>
      <c r="C65" s="108"/>
      <c r="D65" s="108"/>
      <c r="E65" s="118">
        <f t="shared" si="1"/>
        <v>0</v>
      </c>
      <c r="F65" s="110"/>
    </row>
    <row r="66" spans="1:16" ht="12">
      <c r="A66" s="396" t="s">
        <v>710</v>
      </c>
      <c r="B66" s="392" t="s">
        <v>711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712</v>
      </c>
      <c r="B67" s="393"/>
      <c r="C67" s="103"/>
      <c r="D67" s="103"/>
      <c r="E67" s="118"/>
      <c r="F67" s="111"/>
    </row>
    <row r="68" spans="1:6" ht="12">
      <c r="A68" s="394" t="s">
        <v>713</v>
      </c>
      <c r="B68" s="405" t="s">
        <v>714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715</v>
      </c>
      <c r="B70" s="397"/>
      <c r="C70" s="103"/>
      <c r="D70" s="103"/>
      <c r="E70" s="118"/>
      <c r="F70" s="111"/>
    </row>
    <row r="71" spans="1:16" ht="24">
      <c r="A71" s="394" t="s">
        <v>686</v>
      </c>
      <c r="B71" s="395" t="s">
        <v>716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717</v>
      </c>
      <c r="B72" s="395" t="s">
        <v>718</v>
      </c>
      <c r="C72" s="107"/>
      <c r="D72" s="107"/>
      <c r="E72" s="118">
        <f t="shared" si="1"/>
        <v>0</v>
      </c>
      <c r="F72" s="109"/>
    </row>
    <row r="73" spans="1:6" ht="12">
      <c r="A73" s="394" t="s">
        <v>719</v>
      </c>
      <c r="B73" s="395" t="s">
        <v>720</v>
      </c>
      <c r="C73" s="107"/>
      <c r="D73" s="107"/>
      <c r="E73" s="118">
        <f t="shared" si="1"/>
        <v>0</v>
      </c>
      <c r="F73" s="109"/>
    </row>
    <row r="74" spans="1:6" ht="12">
      <c r="A74" s="406" t="s">
        <v>721</v>
      </c>
      <c r="B74" s="395" t="s">
        <v>722</v>
      </c>
      <c r="C74" s="107"/>
      <c r="D74" s="107"/>
      <c r="E74" s="118">
        <f t="shared" si="1"/>
        <v>0</v>
      </c>
      <c r="F74" s="109"/>
    </row>
    <row r="75" spans="1:16" ht="24">
      <c r="A75" s="394" t="s">
        <v>693</v>
      </c>
      <c r="B75" s="395" t="s">
        <v>723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724</v>
      </c>
      <c r="B76" s="395" t="s">
        <v>725</v>
      </c>
      <c r="C76" s="107"/>
      <c r="D76" s="107"/>
      <c r="E76" s="118">
        <f t="shared" si="1"/>
        <v>0</v>
      </c>
      <c r="F76" s="107"/>
    </row>
    <row r="77" spans="1:6" ht="12">
      <c r="A77" s="394" t="s">
        <v>726</v>
      </c>
      <c r="B77" s="395" t="s">
        <v>727</v>
      </c>
      <c r="C77" s="108"/>
      <c r="D77" s="108"/>
      <c r="E77" s="118">
        <f t="shared" si="1"/>
        <v>0</v>
      </c>
      <c r="F77" s="108"/>
    </row>
    <row r="78" spans="1:6" ht="12">
      <c r="A78" s="394" t="s">
        <v>728</v>
      </c>
      <c r="B78" s="395" t="s">
        <v>729</v>
      </c>
      <c r="C78" s="107"/>
      <c r="D78" s="107"/>
      <c r="E78" s="118">
        <f t="shared" si="1"/>
        <v>0</v>
      </c>
      <c r="F78" s="107"/>
    </row>
    <row r="79" spans="1:6" ht="12">
      <c r="A79" s="394" t="s">
        <v>697</v>
      </c>
      <c r="B79" s="395" t="s">
        <v>730</v>
      </c>
      <c r="C79" s="108"/>
      <c r="D79" s="108"/>
      <c r="E79" s="118">
        <f t="shared" si="1"/>
        <v>0</v>
      </c>
      <c r="F79" s="108"/>
    </row>
    <row r="80" spans="1:16" ht="12">
      <c r="A80" s="394" t="s">
        <v>731</v>
      </c>
      <c r="B80" s="395" t="s">
        <v>732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733</v>
      </c>
      <c r="B81" s="395" t="s">
        <v>734</v>
      </c>
      <c r="C81" s="107"/>
      <c r="D81" s="107"/>
      <c r="E81" s="118">
        <f t="shared" si="1"/>
        <v>0</v>
      </c>
      <c r="F81" s="107"/>
    </row>
    <row r="82" spans="1:6" ht="12">
      <c r="A82" s="394" t="s">
        <v>735</v>
      </c>
      <c r="B82" s="395" t="s">
        <v>736</v>
      </c>
      <c r="C82" s="107"/>
      <c r="D82" s="107"/>
      <c r="E82" s="118">
        <f t="shared" si="1"/>
        <v>0</v>
      </c>
      <c r="F82" s="107"/>
    </row>
    <row r="83" spans="1:6" ht="24">
      <c r="A83" s="394" t="s">
        <v>737</v>
      </c>
      <c r="B83" s="395" t="s">
        <v>738</v>
      </c>
      <c r="C83" s="107"/>
      <c r="D83" s="107"/>
      <c r="E83" s="118">
        <f t="shared" si="1"/>
        <v>0</v>
      </c>
      <c r="F83" s="107"/>
    </row>
    <row r="84" spans="1:6" ht="12">
      <c r="A84" s="394" t="s">
        <v>739</v>
      </c>
      <c r="B84" s="395" t="s">
        <v>740</v>
      </c>
      <c r="C84" s="107"/>
      <c r="D84" s="107"/>
      <c r="E84" s="118">
        <f t="shared" si="1"/>
        <v>0</v>
      </c>
      <c r="F84" s="107"/>
    </row>
    <row r="85" spans="1:16" ht="12">
      <c r="A85" s="394" t="s">
        <v>741</v>
      </c>
      <c r="B85" s="395" t="s">
        <v>742</v>
      </c>
      <c r="C85" s="103">
        <f>SUM(C86:C90)+C94</f>
        <v>174</v>
      </c>
      <c r="D85" s="103">
        <f>SUM(D86:D90)+D94</f>
        <v>174</v>
      </c>
      <c r="E85" s="103">
        <f>SUM(E86:E90)+E94</f>
        <v>0</v>
      </c>
      <c r="F85" s="103">
        <f>SUM(F86:F90)+F94</f>
        <v>174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743</v>
      </c>
      <c r="B86" s="395" t="s">
        <v>744</v>
      </c>
      <c r="C86" s="107"/>
      <c r="D86" s="107"/>
      <c r="E86" s="118">
        <f t="shared" si="1"/>
        <v>0</v>
      </c>
      <c r="F86" s="107"/>
    </row>
    <row r="87" spans="1:6" ht="12">
      <c r="A87" s="394" t="s">
        <v>745</v>
      </c>
      <c r="B87" s="395" t="s">
        <v>746</v>
      </c>
      <c r="C87" s="107">
        <v>174</v>
      </c>
      <c r="D87" s="107">
        <v>174</v>
      </c>
      <c r="E87" s="118">
        <f t="shared" si="1"/>
        <v>0</v>
      </c>
      <c r="F87" s="107">
        <v>174</v>
      </c>
    </row>
    <row r="88" spans="1:6" ht="12">
      <c r="A88" s="394" t="s">
        <v>747</v>
      </c>
      <c r="B88" s="395" t="s">
        <v>748</v>
      </c>
      <c r="C88" s="107"/>
      <c r="D88" s="107"/>
      <c r="E88" s="118">
        <f t="shared" si="1"/>
        <v>0</v>
      </c>
      <c r="F88" s="107"/>
    </row>
    <row r="89" spans="1:6" ht="12">
      <c r="A89" s="394" t="s">
        <v>749</v>
      </c>
      <c r="B89" s="395" t="s">
        <v>750</v>
      </c>
      <c r="C89" s="107"/>
      <c r="D89" s="107"/>
      <c r="E89" s="118">
        <f t="shared" si="1"/>
        <v>0</v>
      </c>
      <c r="F89" s="107"/>
    </row>
    <row r="90" spans="1:16" ht="12">
      <c r="A90" s="394" t="s">
        <v>751</v>
      </c>
      <c r="B90" s="395" t="s">
        <v>752</v>
      </c>
      <c r="C90" s="102">
        <f>SUM(C91:C93)</f>
        <v>0</v>
      </c>
      <c r="D90" s="102">
        <f>SUM(D91:D93)</f>
        <v>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753</v>
      </c>
      <c r="B91" s="395" t="s">
        <v>754</v>
      </c>
      <c r="C91" s="107"/>
      <c r="D91" s="107"/>
      <c r="E91" s="118">
        <f t="shared" si="1"/>
        <v>0</v>
      </c>
      <c r="F91" s="107"/>
    </row>
    <row r="92" spans="1:6" ht="12">
      <c r="A92" s="394" t="s">
        <v>661</v>
      </c>
      <c r="B92" s="395" t="s">
        <v>755</v>
      </c>
      <c r="C92" s="107"/>
      <c r="D92" s="107"/>
      <c r="E92" s="118">
        <f t="shared" si="1"/>
        <v>0</v>
      </c>
      <c r="F92" s="107"/>
    </row>
    <row r="93" spans="1:6" ht="12">
      <c r="A93" s="394" t="s">
        <v>665</v>
      </c>
      <c r="B93" s="395" t="s">
        <v>756</v>
      </c>
      <c r="C93" s="107"/>
      <c r="D93" s="107"/>
      <c r="E93" s="118">
        <f t="shared" si="1"/>
        <v>0</v>
      </c>
      <c r="F93" s="107"/>
    </row>
    <row r="94" spans="1:6" ht="12">
      <c r="A94" s="394" t="s">
        <v>757</v>
      </c>
      <c r="B94" s="395" t="s">
        <v>758</v>
      </c>
      <c r="C94" s="107"/>
      <c r="D94" s="107"/>
      <c r="E94" s="118">
        <f t="shared" si="1"/>
        <v>0</v>
      </c>
      <c r="F94" s="107"/>
    </row>
    <row r="95" spans="1:6" ht="12">
      <c r="A95" s="394" t="s">
        <v>759</v>
      </c>
      <c r="B95" s="395" t="s">
        <v>760</v>
      </c>
      <c r="C95" s="107">
        <v>6</v>
      </c>
      <c r="D95" s="107">
        <v>6</v>
      </c>
      <c r="E95" s="118">
        <f t="shared" si="1"/>
        <v>0</v>
      </c>
      <c r="F95" s="109">
        <v>6</v>
      </c>
    </row>
    <row r="96" spans="1:16" ht="12">
      <c r="A96" s="396" t="s">
        <v>761</v>
      </c>
      <c r="B96" s="405" t="s">
        <v>762</v>
      </c>
      <c r="C96" s="103">
        <f>C85+C80+C75+C71+C95</f>
        <v>180</v>
      </c>
      <c r="D96" s="103">
        <f>D85+D80+D75+D71+D95</f>
        <v>180</v>
      </c>
      <c r="E96" s="103">
        <f>E85+E80+E75+E71+E95</f>
        <v>0</v>
      </c>
      <c r="F96" s="103">
        <f>F85+F80+F75+F71+F95</f>
        <v>180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763</v>
      </c>
      <c r="B97" s="393" t="s">
        <v>764</v>
      </c>
      <c r="C97" s="103">
        <f>C96+C68+C66</f>
        <v>180</v>
      </c>
      <c r="D97" s="103">
        <f>D96+D68+D66</f>
        <v>180</v>
      </c>
      <c r="E97" s="103">
        <f>E96+E68+E66</f>
        <v>0</v>
      </c>
      <c r="F97" s="103">
        <f>F96+F68+F66</f>
        <v>180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765</v>
      </c>
      <c r="B99" s="408"/>
      <c r="C99" s="112"/>
      <c r="D99" s="112"/>
      <c r="E99" s="112"/>
      <c r="F99" s="409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4" customFormat="1" ht="24">
      <c r="A100" s="114" t="s">
        <v>463</v>
      </c>
      <c r="B100" s="393" t="s">
        <v>464</v>
      </c>
      <c r="C100" s="114" t="s">
        <v>766</v>
      </c>
      <c r="D100" s="114" t="s">
        <v>767</v>
      </c>
      <c r="E100" s="114" t="s">
        <v>768</v>
      </c>
      <c r="F100" s="114" t="s">
        <v>769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4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770</v>
      </c>
      <c r="B102" s="395" t="s">
        <v>771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772</v>
      </c>
      <c r="B103" s="395" t="s">
        <v>773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774</v>
      </c>
      <c r="B104" s="395" t="s">
        <v>775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776</v>
      </c>
      <c r="B105" s="393" t="s">
        <v>777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778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779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588" t="s">
        <v>867</v>
      </c>
      <c r="B109" s="588"/>
      <c r="C109" s="572" t="s">
        <v>381</v>
      </c>
      <c r="D109" s="572"/>
      <c r="E109" s="572"/>
      <c r="F109" s="572"/>
    </row>
    <row r="110" spans="1:6" ht="14.25">
      <c r="A110" s="383"/>
      <c r="B110" s="384"/>
      <c r="C110" s="383"/>
      <c r="D110" s="44" t="s">
        <v>861</v>
      </c>
      <c r="E110" s="383"/>
      <c r="F110" s="385"/>
    </row>
    <row r="111" spans="1:6" ht="12">
      <c r="A111" s="383"/>
      <c r="B111" s="384"/>
      <c r="C111" s="571"/>
      <c r="D111" s="571"/>
      <c r="E111" s="571"/>
      <c r="F111" s="571"/>
    </row>
    <row r="112" spans="1:6" ht="14.25">
      <c r="A112" s="348"/>
      <c r="B112" s="386"/>
      <c r="C112" s="348"/>
      <c r="D112" s="44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571" t="s">
        <v>780</v>
      </c>
      <c r="D114" s="348"/>
      <c r="E114" s="348"/>
      <c r="F114" s="348"/>
    </row>
    <row r="115" spans="1:6" ht="14.25">
      <c r="A115" s="348"/>
      <c r="B115" s="386"/>
      <c r="C115" s="348"/>
      <c r="D115" s="44" t="s">
        <v>860</v>
      </c>
      <c r="E115" s="348"/>
      <c r="F115" s="348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600" verticalDpi="6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52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781</v>
      </c>
      <c r="F2" s="416"/>
      <c r="G2" s="416"/>
      <c r="H2" s="414"/>
      <c r="I2" s="414"/>
    </row>
    <row r="3" spans="1:9" ht="12">
      <c r="A3" s="414"/>
      <c r="B3" s="415"/>
      <c r="C3" s="417" t="s">
        <v>782</v>
      </c>
      <c r="D3" s="417"/>
      <c r="E3" s="417"/>
      <c r="F3" s="417"/>
      <c r="G3" s="417"/>
      <c r="H3" s="414"/>
      <c r="I3" s="414"/>
    </row>
    <row r="4" spans="1:9" ht="15" customHeight="1">
      <c r="A4" s="495" t="s">
        <v>383</v>
      </c>
      <c r="B4" s="618" t="str">
        <f>'справка №1-БАЛАНС'!E3</f>
        <v>БУЛЛЕНД ИНВЕСТМЪНТС АДСИЦ</v>
      </c>
      <c r="C4" s="618"/>
      <c r="D4" s="618"/>
      <c r="E4" s="618"/>
      <c r="F4" s="618"/>
      <c r="G4" s="624" t="s">
        <v>2</v>
      </c>
      <c r="H4" s="624"/>
      <c r="I4" s="496">
        <f>'справка №1-БАЛАНС'!H3</f>
        <v>131471738</v>
      </c>
    </row>
    <row r="5" spans="1:9" ht="15">
      <c r="A5" s="497" t="s">
        <v>4</v>
      </c>
      <c r="B5" s="619" t="str">
        <f>'справка №1-БАЛАНС'!E5</f>
        <v>01.01.2009г.-31.12.2009г.</v>
      </c>
      <c r="C5" s="619"/>
      <c r="D5" s="619"/>
      <c r="E5" s="619"/>
      <c r="F5" s="619"/>
      <c r="G5" s="622" t="s">
        <v>3</v>
      </c>
      <c r="H5" s="623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783</v>
      </c>
    </row>
    <row r="7" spans="1:9" s="516" customFormat="1" ht="12">
      <c r="A7" s="139" t="s">
        <v>463</v>
      </c>
      <c r="B7" s="78"/>
      <c r="C7" s="139" t="s">
        <v>784</v>
      </c>
      <c r="D7" s="140"/>
      <c r="E7" s="141"/>
      <c r="F7" s="142" t="s">
        <v>785</v>
      </c>
      <c r="G7" s="142"/>
      <c r="H7" s="142"/>
      <c r="I7" s="142"/>
    </row>
    <row r="8" spans="1:9" s="516" customFormat="1" ht="21.75" customHeight="1">
      <c r="A8" s="139"/>
      <c r="B8" s="80" t="s">
        <v>7</v>
      </c>
      <c r="C8" s="81" t="s">
        <v>786</v>
      </c>
      <c r="D8" s="81" t="s">
        <v>787</v>
      </c>
      <c r="E8" s="81" t="s">
        <v>788</v>
      </c>
      <c r="F8" s="141" t="s">
        <v>789</v>
      </c>
      <c r="G8" s="143" t="s">
        <v>790</v>
      </c>
      <c r="H8" s="143"/>
      <c r="I8" s="143" t="s">
        <v>791</v>
      </c>
    </row>
    <row r="9" spans="1:9" s="516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517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7" customFormat="1" ht="12">
      <c r="A11" s="87" t="s">
        <v>792</v>
      </c>
      <c r="B11" s="88"/>
      <c r="C11" s="84"/>
      <c r="D11" s="84"/>
      <c r="E11" s="84"/>
      <c r="F11" s="84"/>
      <c r="G11" s="84"/>
      <c r="H11" s="84"/>
      <c r="I11" s="84"/>
    </row>
    <row r="12" spans="1:9" s="517" customFormat="1" ht="15">
      <c r="A12" s="75" t="s">
        <v>793</v>
      </c>
      <c r="B12" s="89" t="s">
        <v>794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7" customFormat="1" ht="12">
      <c r="A13" s="75" t="s">
        <v>795</v>
      </c>
      <c r="B13" s="89" t="s">
        <v>796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7" customFormat="1" ht="12">
      <c r="A14" s="75" t="s">
        <v>595</v>
      </c>
      <c r="B14" s="89" t="s">
        <v>797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7" customFormat="1" ht="12">
      <c r="A15" s="75" t="s">
        <v>798</v>
      </c>
      <c r="B15" s="89" t="s">
        <v>799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7" customFormat="1" ht="12">
      <c r="A16" s="75" t="s">
        <v>77</v>
      </c>
      <c r="B16" s="89" t="s">
        <v>800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7" customFormat="1" ht="12">
      <c r="A17" s="90" t="s">
        <v>564</v>
      </c>
      <c r="B17" s="91" t="s">
        <v>801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7" customFormat="1" ht="12">
      <c r="A18" s="87" t="s">
        <v>802</v>
      </c>
      <c r="B18" s="92"/>
      <c r="C18" s="432"/>
      <c r="D18" s="432"/>
      <c r="E18" s="432"/>
      <c r="F18" s="432"/>
      <c r="G18" s="432"/>
      <c r="H18" s="432"/>
      <c r="I18" s="432"/>
    </row>
    <row r="19" spans="1:16" s="517" customFormat="1" ht="12">
      <c r="A19" s="75" t="s">
        <v>793</v>
      </c>
      <c r="B19" s="89" t="s">
        <v>803</v>
      </c>
      <c r="C19" s="97"/>
      <c r="D19" s="97"/>
      <c r="E19" s="97"/>
      <c r="F19" s="97"/>
      <c r="G19" s="97"/>
      <c r="H19" s="97"/>
      <c r="I19" s="432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5" t="s">
        <v>804</v>
      </c>
      <c r="B20" s="89" t="s">
        <v>805</v>
      </c>
      <c r="C20" s="97"/>
      <c r="D20" s="97"/>
      <c r="E20" s="97"/>
      <c r="F20" s="97"/>
      <c r="G20" s="97"/>
      <c r="H20" s="97"/>
      <c r="I20" s="432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5" t="s">
        <v>806</v>
      </c>
      <c r="B21" s="89" t="s">
        <v>807</v>
      </c>
      <c r="C21" s="97">
        <v>55</v>
      </c>
      <c r="D21" s="97"/>
      <c r="E21" s="97"/>
      <c r="F21" s="97">
        <v>104</v>
      </c>
      <c r="G21" s="97"/>
      <c r="H21" s="97"/>
      <c r="I21" s="432">
        <f t="shared" si="0"/>
        <v>104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5" t="s">
        <v>808</v>
      </c>
      <c r="B22" s="89" t="s">
        <v>809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5" t="s">
        <v>810</v>
      </c>
      <c r="B23" s="89" t="s">
        <v>811</v>
      </c>
      <c r="C23" s="97">
        <v>450000</v>
      </c>
      <c r="D23" s="97"/>
      <c r="E23" s="97"/>
      <c r="F23" s="97">
        <v>1023</v>
      </c>
      <c r="G23" s="97"/>
      <c r="H23" s="97"/>
      <c r="I23" s="432">
        <f t="shared" si="0"/>
        <v>1023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5" t="s">
        <v>812</v>
      </c>
      <c r="B24" s="89" t="s">
        <v>813</v>
      </c>
      <c r="C24" s="97"/>
      <c r="D24" s="97"/>
      <c r="E24" s="97"/>
      <c r="F24" s="97"/>
      <c r="G24" s="97"/>
      <c r="H24" s="97"/>
      <c r="I24" s="432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3" t="s">
        <v>814</v>
      </c>
      <c r="B25" s="94" t="s">
        <v>815</v>
      </c>
      <c r="C25" s="97"/>
      <c r="D25" s="97"/>
      <c r="E25" s="97"/>
      <c r="F25" s="97"/>
      <c r="G25" s="97"/>
      <c r="H25" s="97"/>
      <c r="I25" s="432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0" t="s">
        <v>581</v>
      </c>
      <c r="B26" s="91" t="s">
        <v>816</v>
      </c>
      <c r="C26" s="84">
        <f aca="true" t="shared" si="2" ref="C26:H26">SUM(C19:C25)</f>
        <v>450055</v>
      </c>
      <c r="D26" s="84">
        <f t="shared" si="2"/>
        <v>0</v>
      </c>
      <c r="E26" s="84">
        <f t="shared" si="2"/>
        <v>0</v>
      </c>
      <c r="F26" s="84">
        <f t="shared" si="2"/>
        <v>1127</v>
      </c>
      <c r="G26" s="84">
        <f t="shared" si="2"/>
        <v>0</v>
      </c>
      <c r="H26" s="84">
        <f t="shared" si="2"/>
        <v>0</v>
      </c>
      <c r="I26" s="432">
        <f t="shared" si="0"/>
        <v>1127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817</v>
      </c>
      <c r="B28" s="195"/>
      <c r="C28" s="195"/>
      <c r="D28" s="420"/>
      <c r="E28" s="420"/>
      <c r="F28" s="420"/>
      <c r="G28" s="420"/>
      <c r="H28" s="420"/>
      <c r="I28" s="420"/>
    </row>
    <row r="29" spans="1:9" s="517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7" customFormat="1" ht="15" customHeight="1">
      <c r="A30" s="433" t="s">
        <v>867</v>
      </c>
      <c r="B30" s="621"/>
      <c r="C30" s="621"/>
      <c r="D30" s="455" t="s">
        <v>818</v>
      </c>
      <c r="E30" s="620"/>
      <c r="F30" s="620"/>
      <c r="G30" s="620"/>
      <c r="H30" s="418" t="s">
        <v>780</v>
      </c>
      <c r="I30" s="620"/>
      <c r="J30" s="620"/>
    </row>
    <row r="31" spans="1:9" s="517" customFormat="1" ht="14.25">
      <c r="A31" s="348"/>
      <c r="B31" s="386"/>
      <c r="C31" s="348"/>
      <c r="D31" s="519"/>
      <c r="E31" s="44" t="s">
        <v>861</v>
      </c>
      <c r="F31" s="519"/>
      <c r="G31" s="519"/>
      <c r="H31" s="519"/>
      <c r="I31" s="44" t="s">
        <v>860</v>
      </c>
    </row>
    <row r="32" spans="1:9" s="517" customFormat="1" ht="12">
      <c r="A32" s="348"/>
      <c r="B32" s="386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22">
      <selection activeCell="A39" sqref="A39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819</v>
      </c>
      <c r="B2" s="144"/>
      <c r="C2" s="144"/>
      <c r="D2" s="144"/>
      <c r="E2" s="144"/>
      <c r="F2" s="144"/>
    </row>
    <row r="3" spans="1:6" ht="12.75" customHeight="1">
      <c r="A3" s="144" t="s">
        <v>820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5" t="str">
        <f>'справка №1-БАЛАНС'!E3</f>
        <v>БУЛЛЕНД ИНВЕСТМЪНТС АДСИЦ</v>
      </c>
      <c r="C5" s="625"/>
      <c r="D5" s="625"/>
      <c r="E5" s="566" t="s">
        <v>2</v>
      </c>
      <c r="F5" s="449">
        <f>'справка №1-БАЛАНС'!H3</f>
        <v>131471738</v>
      </c>
    </row>
    <row r="6" spans="1:13" ht="15" customHeight="1">
      <c r="A6" s="26" t="s">
        <v>821</v>
      </c>
      <c r="B6" s="626" t="str">
        <f>'справка №1-БАЛАНС'!E5</f>
        <v>01.01.2009г.-31.12.2009г.</v>
      </c>
      <c r="C6" s="626"/>
      <c r="D6" s="506"/>
      <c r="E6" s="565" t="s">
        <v>3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1" customFormat="1" ht="51">
      <c r="A8" s="30" t="s">
        <v>822</v>
      </c>
      <c r="B8" s="31" t="s">
        <v>7</v>
      </c>
      <c r="C8" s="32" t="s">
        <v>823</v>
      </c>
      <c r="D8" s="32" t="s">
        <v>824</v>
      </c>
      <c r="E8" s="32" t="s">
        <v>825</v>
      </c>
      <c r="F8" s="32" t="s">
        <v>826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827</v>
      </c>
      <c r="B10" s="34"/>
      <c r="C10" s="427"/>
      <c r="D10" s="427"/>
      <c r="E10" s="427"/>
      <c r="F10" s="427"/>
    </row>
    <row r="11" spans="1:6" ht="18" customHeight="1">
      <c r="A11" s="35" t="s">
        <v>828</v>
      </c>
      <c r="B11" s="36"/>
      <c r="C11" s="427"/>
      <c r="D11" s="427"/>
      <c r="E11" s="427"/>
      <c r="F11" s="427"/>
    </row>
    <row r="12" spans="1:6" ht="14.25" customHeight="1">
      <c r="A12" s="35" t="s">
        <v>829</v>
      </c>
      <c r="B12" s="36"/>
      <c r="C12" s="439"/>
      <c r="D12" s="439"/>
      <c r="E12" s="439"/>
      <c r="F12" s="441">
        <f>C12-E12</f>
        <v>0</v>
      </c>
    </row>
    <row r="13" spans="1:16" ht="11.25" customHeight="1">
      <c r="A13" s="37" t="s">
        <v>564</v>
      </c>
      <c r="B13" s="38" t="s">
        <v>830</v>
      </c>
      <c r="C13" s="427">
        <f>SUM(C12:C12)</f>
        <v>0</v>
      </c>
      <c r="D13" s="427"/>
      <c r="E13" s="427">
        <f>SUM(E12:E12)</f>
        <v>0</v>
      </c>
      <c r="F13" s="440">
        <f>SUM(F12:F12)</f>
        <v>0</v>
      </c>
      <c r="G13" s="512"/>
      <c r="H13" s="512"/>
      <c r="I13" s="512"/>
      <c r="J13" s="512"/>
      <c r="K13" s="512"/>
      <c r="L13" s="512"/>
      <c r="M13" s="512"/>
      <c r="N13" s="512"/>
      <c r="O13" s="512"/>
      <c r="P13" s="512"/>
    </row>
    <row r="14" spans="1:6" ht="16.5" customHeight="1">
      <c r="A14" s="35" t="s">
        <v>831</v>
      </c>
      <c r="B14" s="39"/>
      <c r="C14" s="427"/>
      <c r="D14" s="427"/>
      <c r="E14" s="427"/>
      <c r="F14" s="440"/>
    </row>
    <row r="15" spans="1:6" ht="12.75">
      <c r="A15" s="35" t="s">
        <v>543</v>
      </c>
      <c r="B15" s="39"/>
      <c r="C15" s="439"/>
      <c r="D15" s="439"/>
      <c r="E15" s="439"/>
      <c r="F15" s="441">
        <f>C15-E15</f>
        <v>0</v>
      </c>
    </row>
    <row r="16" spans="1:16" ht="15" customHeight="1">
      <c r="A16" s="37" t="s">
        <v>581</v>
      </c>
      <c r="B16" s="38" t="s">
        <v>832</v>
      </c>
      <c r="C16" s="427">
        <f>SUM(C15:C15)</f>
        <v>0</v>
      </c>
      <c r="D16" s="427"/>
      <c r="E16" s="427">
        <f>SUM(E15:E15)</f>
        <v>0</v>
      </c>
      <c r="F16" s="440">
        <f>SUM(F15:F15)</f>
        <v>0</v>
      </c>
      <c r="G16" s="512"/>
      <c r="H16" s="512"/>
      <c r="I16" s="512"/>
      <c r="J16" s="512"/>
      <c r="K16" s="512"/>
      <c r="L16" s="512"/>
      <c r="M16" s="512"/>
      <c r="N16" s="512"/>
      <c r="O16" s="512"/>
      <c r="P16" s="512"/>
    </row>
    <row r="17" spans="1:6" ht="12.75" customHeight="1">
      <c r="A17" s="35" t="s">
        <v>833</v>
      </c>
      <c r="B17" s="39"/>
      <c r="C17" s="427"/>
      <c r="D17" s="427"/>
      <c r="E17" s="427"/>
      <c r="F17" s="440"/>
    </row>
    <row r="18" spans="1:6" ht="12.75">
      <c r="A18" s="35" t="s">
        <v>543</v>
      </c>
      <c r="B18" s="39"/>
      <c r="C18" s="439"/>
      <c r="D18" s="439"/>
      <c r="E18" s="439"/>
      <c r="F18" s="441">
        <f>C18-E18</f>
        <v>0</v>
      </c>
    </row>
    <row r="19" spans="1:16" ht="12" customHeight="1">
      <c r="A19" s="37" t="s">
        <v>600</v>
      </c>
      <c r="B19" s="38" t="s">
        <v>834</v>
      </c>
      <c r="C19" s="427">
        <f>SUM(C18:C18)</f>
        <v>0</v>
      </c>
      <c r="D19" s="427"/>
      <c r="E19" s="427">
        <f>SUM(E18:E18)</f>
        <v>0</v>
      </c>
      <c r="F19" s="440">
        <f>SUM(F18:F18)</f>
        <v>0</v>
      </c>
      <c r="G19" s="512"/>
      <c r="H19" s="512"/>
      <c r="I19" s="512"/>
      <c r="J19" s="512"/>
      <c r="K19" s="512"/>
      <c r="L19" s="512"/>
      <c r="M19" s="512"/>
      <c r="N19" s="512"/>
      <c r="O19" s="512"/>
      <c r="P19" s="512"/>
    </row>
    <row r="20" spans="1:6" ht="18.75" customHeight="1">
      <c r="A20" s="35" t="s">
        <v>835</v>
      </c>
      <c r="B20" s="39"/>
      <c r="C20" s="427"/>
      <c r="D20" s="427"/>
      <c r="E20" s="427"/>
      <c r="F20" s="440"/>
    </row>
    <row r="21" spans="1:6" ht="12.75">
      <c r="A21" s="35" t="s">
        <v>543</v>
      </c>
      <c r="B21" s="39"/>
      <c r="C21" s="439"/>
      <c r="D21" s="439"/>
      <c r="E21" s="439"/>
      <c r="F21" s="441">
        <f>C21-E21</f>
        <v>0</v>
      </c>
    </row>
    <row r="22" spans="1:16" ht="14.25" customHeight="1">
      <c r="A22" s="37" t="s">
        <v>836</v>
      </c>
      <c r="B22" s="38" t="s">
        <v>837</v>
      </c>
      <c r="C22" s="427">
        <f>SUM(C21:C21)</f>
        <v>0</v>
      </c>
      <c r="D22" s="427"/>
      <c r="E22" s="427">
        <f>SUM(E21:E21)</f>
        <v>0</v>
      </c>
      <c r="F22" s="440">
        <f>SUM(F21:F21)</f>
        <v>0</v>
      </c>
      <c r="G22" s="512"/>
      <c r="H22" s="512"/>
      <c r="I22" s="512"/>
      <c r="J22" s="512"/>
      <c r="K22" s="512"/>
      <c r="L22" s="512"/>
      <c r="M22" s="512"/>
      <c r="N22" s="512"/>
      <c r="O22" s="512"/>
      <c r="P22" s="512"/>
    </row>
    <row r="23" spans="1:16" ht="20.25" customHeight="1">
      <c r="A23" s="40" t="s">
        <v>838</v>
      </c>
      <c r="B23" s="38" t="s">
        <v>839</v>
      </c>
      <c r="C23" s="427">
        <f>C22+C19+C16+C13</f>
        <v>0</v>
      </c>
      <c r="D23" s="427"/>
      <c r="E23" s="427">
        <f>E22+E19+E16+E13</f>
        <v>0</v>
      </c>
      <c r="F23" s="440">
        <f>F22+F19+F16+F13</f>
        <v>0</v>
      </c>
      <c r="G23" s="512"/>
      <c r="H23" s="512"/>
      <c r="I23" s="512"/>
      <c r="J23" s="512"/>
      <c r="K23" s="512"/>
      <c r="L23" s="512"/>
      <c r="M23" s="512"/>
      <c r="N23" s="512"/>
      <c r="O23" s="512"/>
      <c r="P23" s="512"/>
    </row>
    <row r="24" spans="1:6" ht="15" customHeight="1">
      <c r="A24" s="33" t="s">
        <v>840</v>
      </c>
      <c r="B24" s="38"/>
      <c r="C24" s="427"/>
      <c r="D24" s="427"/>
      <c r="E24" s="427"/>
      <c r="F24" s="440"/>
    </row>
    <row r="25" spans="1:6" ht="14.25" customHeight="1">
      <c r="A25" s="35" t="s">
        <v>828</v>
      </c>
      <c r="B25" s="39"/>
      <c r="C25" s="427"/>
      <c r="D25" s="427"/>
      <c r="E25" s="427"/>
      <c r="F25" s="440"/>
    </row>
    <row r="26" spans="1:6" ht="12.75">
      <c r="A26" s="35" t="s">
        <v>829</v>
      </c>
      <c r="B26" s="39"/>
      <c r="C26" s="439"/>
      <c r="D26" s="439"/>
      <c r="E26" s="439"/>
      <c r="F26" s="441">
        <f>C26-E26</f>
        <v>0</v>
      </c>
    </row>
    <row r="27" spans="1:16" ht="15" customHeight="1">
      <c r="A27" s="37" t="s">
        <v>564</v>
      </c>
      <c r="B27" s="38" t="s">
        <v>841</v>
      </c>
      <c r="C27" s="427">
        <f>SUM(C26:C26)</f>
        <v>0</v>
      </c>
      <c r="D27" s="427"/>
      <c r="E27" s="427">
        <f>SUM(E26:E26)</f>
        <v>0</v>
      </c>
      <c r="F27" s="440">
        <f>SUM(F26:F26)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5.75" customHeight="1">
      <c r="A28" s="35" t="s">
        <v>831</v>
      </c>
      <c r="B28" s="39"/>
      <c r="C28" s="427"/>
      <c r="D28" s="427"/>
      <c r="E28" s="427"/>
      <c r="F28" s="440"/>
    </row>
    <row r="29" spans="1:6" ht="12.75">
      <c r="A29" s="35" t="s">
        <v>543</v>
      </c>
      <c r="B29" s="39"/>
      <c r="C29" s="439"/>
      <c r="D29" s="439"/>
      <c r="E29" s="439"/>
      <c r="F29" s="441">
        <f>C29-E29</f>
        <v>0</v>
      </c>
    </row>
    <row r="30" spans="1:16" ht="11.25" customHeight="1">
      <c r="A30" s="37" t="s">
        <v>581</v>
      </c>
      <c r="B30" s="38" t="s">
        <v>842</v>
      </c>
      <c r="C30" s="427">
        <f>SUM(C29:C29)</f>
        <v>0</v>
      </c>
      <c r="D30" s="427"/>
      <c r="E30" s="427">
        <f>SUM(E29:E29)</f>
        <v>0</v>
      </c>
      <c r="F30" s="440">
        <f>SUM(F29:F29)</f>
        <v>0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</row>
    <row r="31" spans="1:6" ht="15" customHeight="1">
      <c r="A31" s="35" t="s">
        <v>833</v>
      </c>
      <c r="B31" s="39"/>
      <c r="C31" s="427"/>
      <c r="D31" s="427"/>
      <c r="E31" s="427"/>
      <c r="F31" s="440"/>
    </row>
    <row r="32" spans="1:6" ht="12.75">
      <c r="A32" s="35" t="s">
        <v>543</v>
      </c>
      <c r="B32" s="39"/>
      <c r="C32" s="439"/>
      <c r="D32" s="439"/>
      <c r="E32" s="439"/>
      <c r="F32" s="441">
        <f>C32-E32</f>
        <v>0</v>
      </c>
    </row>
    <row r="33" spans="1:16" ht="15.75" customHeight="1">
      <c r="A33" s="37" t="s">
        <v>600</v>
      </c>
      <c r="B33" s="38" t="s">
        <v>843</v>
      </c>
      <c r="C33" s="427">
        <f>SUM(C32:C32)</f>
        <v>0</v>
      </c>
      <c r="D33" s="427"/>
      <c r="E33" s="427">
        <f>SUM(E32:E32)</f>
        <v>0</v>
      </c>
      <c r="F33" s="440">
        <f>SUM(F32:F32)</f>
        <v>0</v>
      </c>
      <c r="G33" s="512"/>
      <c r="H33" s="512"/>
      <c r="I33" s="512"/>
      <c r="J33" s="512"/>
      <c r="K33" s="512"/>
      <c r="L33" s="512"/>
      <c r="M33" s="512"/>
      <c r="N33" s="512"/>
      <c r="O33" s="512"/>
      <c r="P33" s="512"/>
    </row>
    <row r="34" spans="1:6" ht="12.75" customHeight="1">
      <c r="A34" s="35" t="s">
        <v>835</v>
      </c>
      <c r="B34" s="39"/>
      <c r="C34" s="427"/>
      <c r="D34" s="427"/>
      <c r="E34" s="427"/>
      <c r="F34" s="440"/>
    </row>
    <row r="35" spans="1:6" ht="12.75">
      <c r="A35" s="35" t="s">
        <v>543</v>
      </c>
      <c r="B35" s="39"/>
      <c r="C35" s="439"/>
      <c r="D35" s="439"/>
      <c r="E35" s="439"/>
      <c r="F35" s="441">
        <f>C35-E35</f>
        <v>0</v>
      </c>
    </row>
    <row r="36" spans="1:16" ht="17.25" customHeight="1">
      <c r="A36" s="37" t="s">
        <v>836</v>
      </c>
      <c r="B36" s="38" t="s">
        <v>844</v>
      </c>
      <c r="C36" s="427">
        <f>SUM(C35:C35)</f>
        <v>0</v>
      </c>
      <c r="D36" s="427"/>
      <c r="E36" s="427">
        <f>SUM(E35:E35)</f>
        <v>0</v>
      </c>
      <c r="F36" s="440">
        <f>SUM(F35:F35)</f>
        <v>0</v>
      </c>
      <c r="G36" s="512"/>
      <c r="H36" s="512"/>
      <c r="I36" s="512"/>
      <c r="J36" s="512"/>
      <c r="K36" s="512"/>
      <c r="L36" s="512"/>
      <c r="M36" s="512"/>
      <c r="N36" s="512"/>
      <c r="O36" s="512"/>
      <c r="P36" s="512"/>
    </row>
    <row r="37" spans="1:16" ht="19.5" customHeight="1">
      <c r="A37" s="40" t="s">
        <v>845</v>
      </c>
      <c r="B37" s="38" t="s">
        <v>846</v>
      </c>
      <c r="C37" s="427">
        <f>C36+C33+C30+C27</f>
        <v>0</v>
      </c>
      <c r="D37" s="427"/>
      <c r="E37" s="427">
        <f>E36+E33+E30+E27</f>
        <v>0</v>
      </c>
      <c r="F37" s="440">
        <f>F36+F33+F30+F27</f>
        <v>0</v>
      </c>
      <c r="G37" s="512"/>
      <c r="H37" s="512"/>
      <c r="I37" s="512"/>
      <c r="J37" s="512"/>
      <c r="K37" s="512"/>
      <c r="L37" s="512"/>
      <c r="M37" s="512"/>
      <c r="N37" s="512"/>
      <c r="O37" s="512"/>
      <c r="P37" s="512"/>
    </row>
    <row r="38" spans="1:6" ht="19.5" customHeight="1">
      <c r="A38" s="41"/>
      <c r="B38" s="42"/>
      <c r="C38" s="43"/>
      <c r="D38" s="43"/>
      <c r="E38" s="43"/>
      <c r="F38" s="43"/>
    </row>
    <row r="39" spans="1:6" ht="12.75">
      <c r="A39" s="433" t="s">
        <v>867</v>
      </c>
      <c r="B39" s="450"/>
      <c r="C39" s="627" t="s">
        <v>818</v>
      </c>
      <c r="D39" s="627"/>
      <c r="E39" s="627"/>
      <c r="F39" s="627"/>
    </row>
    <row r="40" spans="1:6" ht="14.25">
      <c r="A40" s="513"/>
      <c r="B40" s="514"/>
      <c r="C40" s="513"/>
      <c r="D40" s="44" t="s">
        <v>861</v>
      </c>
      <c r="E40" s="513"/>
      <c r="F40" s="513"/>
    </row>
    <row r="41" spans="1:6" ht="14.25">
      <c r="A41" s="513"/>
      <c r="B41" s="514"/>
      <c r="C41" s="513"/>
      <c r="D41" s="44"/>
      <c r="E41" s="513"/>
      <c r="F41" s="513"/>
    </row>
    <row r="42" spans="1:6" ht="12.75">
      <c r="A42" s="513"/>
      <c r="B42" s="514"/>
      <c r="C42" s="627" t="s">
        <v>780</v>
      </c>
      <c r="D42" s="627"/>
      <c r="E42" s="627"/>
      <c r="F42" s="627"/>
    </row>
    <row r="43" spans="3:5" ht="14.25">
      <c r="C43" s="513"/>
      <c r="D43" s="44" t="s">
        <v>860</v>
      </c>
      <c r="E43" s="513"/>
    </row>
  </sheetData>
  <sheetProtection/>
  <mergeCells count="4">
    <mergeCell ref="B5:D5"/>
    <mergeCell ref="B6:C6"/>
    <mergeCell ref="C42:F42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F35 C32:F32 C26:F26 C18:F18 C12:F12 C15:F15 C21:F21 C29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2009-10-28T10:16:36Z</cp:lastPrinted>
  <dcterms:created xsi:type="dcterms:W3CDTF">2000-06-29T12:02:40Z</dcterms:created>
  <dcterms:modified xsi:type="dcterms:W3CDTF">2010-01-29T09:53:17Z</dcterms:modified>
  <cp:category/>
  <cp:version/>
  <cp:contentType/>
  <cp:contentStatus/>
</cp:coreProperties>
</file>